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Планово-экономический отдел\Для всех\Раскрытие информации\Аэропортовая деятельность\Постановление РФ от 27 ноября 2010 г. № 938\В соответствии с Приказом ФСТ РФ № 159-Т от 19.04.2011г\Форма № 2\"/>
    </mc:Choice>
  </mc:AlternateContent>
  <xr:revisionPtr revIDLastSave="0" documentId="13_ncr:1_{030D5F0A-EC08-4ADC-B84A-8C03F9F89A1F}" xr6:coauthVersionLast="47" xr6:coauthVersionMax="47" xr10:uidLastSave="{00000000-0000-0000-0000-000000000000}"/>
  <bookViews>
    <workbookView xWindow="0" yWindow="0" windowWidth="17130" windowHeight="15600" xr2:uid="{3FF1698C-3F14-4805-A6E6-8C29077F4AE8}"/>
  </bookViews>
  <sheets>
    <sheet name="Форма 2" sheetId="2" r:id="rId1"/>
    <sheet name="2023" sheetId="3" r:id="rId2"/>
    <sheet name="2024" sheetId="4" r:id="rId3"/>
    <sheet name="2025" sheetId="6" r:id="rId4"/>
  </sheets>
  <definedNames>
    <definedName name="OLE_LINK1" localSheetId="0">'Форма 2'!$A$1</definedName>
    <definedName name="_xlnm.Print_Area" localSheetId="1">'2023'!$A$1:$L$56</definedName>
    <definedName name="_xlnm.Print_Area" localSheetId="2">'2024'!$A$1:$L$56</definedName>
    <definedName name="_xlnm.Print_Area" localSheetId="3">'2025'!$A$1:$L$56</definedName>
    <definedName name="_xlnm.Print_Area" localSheetId="0">'Форма 2'!$A$1:$F$143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4" i="2" l="1"/>
  <c r="F115" i="2"/>
  <c r="B46" i="6" l="1"/>
  <c r="B47" i="4" l="1"/>
  <c r="B53" i="4"/>
  <c r="H41" i="3" l="1"/>
  <c r="D41" i="3"/>
  <c r="E41" i="3"/>
  <c r="G41" i="3"/>
  <c r="H42" i="3"/>
  <c r="D42" i="3"/>
  <c r="F25" i="2" l="1"/>
  <c r="F26" i="2"/>
  <c r="F24" i="2"/>
  <c r="E38" i="2" l="1"/>
  <c r="C56" i="6"/>
  <c r="B55" i="6"/>
  <c r="B54" i="6"/>
  <c r="B53" i="6"/>
  <c r="B52" i="6"/>
  <c r="K51" i="6"/>
  <c r="K56" i="6" s="1"/>
  <c r="J51" i="6"/>
  <c r="J56" i="6" s="1"/>
  <c r="I51" i="6"/>
  <c r="I56" i="6" s="1"/>
  <c r="H51" i="6"/>
  <c r="G51" i="6"/>
  <c r="F51" i="6"/>
  <c r="E51" i="6"/>
  <c r="D51" i="6"/>
  <c r="B49" i="6"/>
  <c r="B48" i="6"/>
  <c r="B47" i="6"/>
  <c r="H45" i="6"/>
  <c r="G45" i="6"/>
  <c r="F45" i="6"/>
  <c r="E45" i="6"/>
  <c r="D45" i="6"/>
  <c r="B43" i="6"/>
  <c r="B42" i="6"/>
  <c r="B41" i="6"/>
  <c r="B40" i="6"/>
  <c r="H39" i="6"/>
  <c r="G39" i="6"/>
  <c r="F39" i="6"/>
  <c r="E39" i="6"/>
  <c r="D39" i="6"/>
  <c r="B37" i="6"/>
  <c r="B36" i="6"/>
  <c r="F121" i="2" s="1"/>
  <c r="B35" i="6"/>
  <c r="F120" i="2" s="1"/>
  <c r="B34" i="6"/>
  <c r="H33" i="6"/>
  <c r="G33" i="6"/>
  <c r="F33" i="6"/>
  <c r="E33" i="6"/>
  <c r="D33" i="6"/>
  <c r="B31" i="6"/>
  <c r="B30" i="6"/>
  <c r="F110" i="2" s="1"/>
  <c r="B29" i="6"/>
  <c r="B28" i="6"/>
  <c r="F113" i="2" s="1"/>
  <c r="H27" i="6"/>
  <c r="G27" i="6"/>
  <c r="F27" i="6"/>
  <c r="E27" i="6"/>
  <c r="D27" i="6"/>
  <c r="B25" i="6"/>
  <c r="B24" i="6"/>
  <c r="F81" i="2" s="1"/>
  <c r="B23" i="6"/>
  <c r="F80" i="2" s="1"/>
  <c r="B22" i="6"/>
  <c r="F79" i="2" s="1"/>
  <c r="H21" i="6"/>
  <c r="G21" i="6"/>
  <c r="F21" i="6"/>
  <c r="E21" i="6"/>
  <c r="D21" i="6"/>
  <c r="B19" i="6"/>
  <c r="B18" i="6"/>
  <c r="F97" i="2" s="1"/>
  <c r="B17" i="6"/>
  <c r="B16" i="6"/>
  <c r="F102" i="2" s="1"/>
  <c r="H15" i="6"/>
  <c r="G15" i="6"/>
  <c r="F15" i="6"/>
  <c r="E15" i="6"/>
  <c r="D15" i="6"/>
  <c r="B13" i="6"/>
  <c r="B12" i="6"/>
  <c r="B11" i="6"/>
  <c r="F73" i="2" s="1"/>
  <c r="B10" i="6"/>
  <c r="H9" i="6"/>
  <c r="G9" i="6"/>
  <c r="F9" i="6"/>
  <c r="E9" i="6"/>
  <c r="D9" i="6"/>
  <c r="C56" i="4"/>
  <c r="B55" i="4"/>
  <c r="B54" i="4"/>
  <c r="B52" i="4"/>
  <c r="K51" i="4"/>
  <c r="K56" i="4" s="1"/>
  <c r="J51" i="4"/>
  <c r="I51" i="4"/>
  <c r="I56" i="4" s="1"/>
  <c r="H51" i="4"/>
  <c r="G51" i="4"/>
  <c r="F51" i="4"/>
  <c r="E51" i="4"/>
  <c r="D51" i="4"/>
  <c r="B49" i="4"/>
  <c r="B48" i="4"/>
  <c r="B46" i="4"/>
  <c r="H45" i="4"/>
  <c r="G45" i="4"/>
  <c r="F45" i="4"/>
  <c r="E45" i="4"/>
  <c r="D45" i="4"/>
  <c r="B43" i="4"/>
  <c r="B42" i="4"/>
  <c r="B41" i="4"/>
  <c r="B40" i="4"/>
  <c r="H39" i="4"/>
  <c r="G39" i="4"/>
  <c r="F39" i="4"/>
  <c r="E39" i="4"/>
  <c r="D39" i="4"/>
  <c r="B37" i="4"/>
  <c r="E122" i="2" s="1"/>
  <c r="B36" i="4"/>
  <c r="E121" i="2" s="1"/>
  <c r="B35" i="4"/>
  <c r="E120" i="2" s="1"/>
  <c r="B34" i="4"/>
  <c r="H33" i="4"/>
  <c r="G33" i="4"/>
  <c r="F33" i="4"/>
  <c r="E33" i="4"/>
  <c r="D33" i="4"/>
  <c r="B31" i="4"/>
  <c r="E111" i="2" s="1"/>
  <c r="B30" i="4"/>
  <c r="B29" i="4"/>
  <c r="B28" i="4"/>
  <c r="E115" i="2" s="1"/>
  <c r="H27" i="4"/>
  <c r="G27" i="4"/>
  <c r="F27" i="4"/>
  <c r="E27" i="4"/>
  <c r="D27" i="4"/>
  <c r="B25" i="4"/>
  <c r="B24" i="4"/>
  <c r="E81" i="2" s="1"/>
  <c r="B23" i="4"/>
  <c r="E80" i="2" s="1"/>
  <c r="B22" i="4"/>
  <c r="H21" i="4"/>
  <c r="G21" i="4"/>
  <c r="F21" i="4"/>
  <c r="E21" i="4"/>
  <c r="D21" i="4"/>
  <c r="B19" i="4"/>
  <c r="E98" i="2" s="1"/>
  <c r="B18" i="4"/>
  <c r="B17" i="4"/>
  <c r="B16" i="4"/>
  <c r="E102" i="2" s="1"/>
  <c r="E100" i="2" s="1"/>
  <c r="H15" i="4"/>
  <c r="G15" i="4"/>
  <c r="F15" i="4"/>
  <c r="E15" i="4"/>
  <c r="D15" i="4"/>
  <c r="B13" i="4"/>
  <c r="B12" i="4"/>
  <c r="B11" i="4"/>
  <c r="E73" i="2" s="1"/>
  <c r="B10" i="4"/>
  <c r="H9" i="4"/>
  <c r="G9" i="4"/>
  <c r="F9" i="4"/>
  <c r="E9" i="4"/>
  <c r="D9" i="4"/>
  <c r="C56" i="3"/>
  <c r="B55" i="3"/>
  <c r="B54" i="3"/>
  <c r="B53" i="3"/>
  <c r="B52" i="3"/>
  <c r="L51" i="3"/>
  <c r="L56" i="3" s="1"/>
  <c r="K51" i="3"/>
  <c r="J51" i="3"/>
  <c r="J56" i="3" s="1"/>
  <c r="H51" i="3"/>
  <c r="G51" i="3"/>
  <c r="F51" i="3"/>
  <c r="E51" i="3"/>
  <c r="D51" i="3"/>
  <c r="B49" i="3"/>
  <c r="B48" i="3"/>
  <c r="B47" i="3"/>
  <c r="B46" i="3"/>
  <c r="H45" i="3"/>
  <c r="G45" i="3"/>
  <c r="F45" i="3"/>
  <c r="E45" i="3"/>
  <c r="D45" i="3"/>
  <c r="B43" i="3"/>
  <c r="B42" i="3"/>
  <c r="B41" i="3"/>
  <c r="B40" i="3"/>
  <c r="H39" i="3"/>
  <c r="G39" i="3"/>
  <c r="F39" i="3"/>
  <c r="E39" i="3"/>
  <c r="D39" i="3"/>
  <c r="B37" i="3"/>
  <c r="D122" i="2" s="1"/>
  <c r="B36" i="3"/>
  <c r="D121" i="2" s="1"/>
  <c r="B35" i="3"/>
  <c r="D120" i="2" s="1"/>
  <c r="B34" i="3"/>
  <c r="H33" i="3"/>
  <c r="G33" i="3"/>
  <c r="F33" i="3"/>
  <c r="E33" i="3"/>
  <c r="D33" i="3"/>
  <c r="B31" i="3"/>
  <c r="B30" i="3"/>
  <c r="D110" i="2" s="1"/>
  <c r="B29" i="3"/>
  <c r="B28" i="3"/>
  <c r="H27" i="3"/>
  <c r="G27" i="3"/>
  <c r="F27" i="3"/>
  <c r="E27" i="3"/>
  <c r="D27" i="3"/>
  <c r="B25" i="3"/>
  <c r="D82" i="2" s="1"/>
  <c r="B24" i="3"/>
  <c r="D81" i="2" s="1"/>
  <c r="B23" i="3"/>
  <c r="D80" i="2" s="1"/>
  <c r="B22" i="3"/>
  <c r="D79" i="2" s="1"/>
  <c r="H21" i="3"/>
  <c r="G21" i="3"/>
  <c r="F21" i="3"/>
  <c r="E21" i="3"/>
  <c r="D21" i="3"/>
  <c r="B19" i="3"/>
  <c r="D98" i="2" s="1"/>
  <c r="B18" i="3"/>
  <c r="B17" i="3"/>
  <c r="D96" i="2" s="1"/>
  <c r="B16" i="3"/>
  <c r="H15" i="3"/>
  <c r="G15" i="3"/>
  <c r="F15" i="3"/>
  <c r="E15" i="3"/>
  <c r="D15" i="3"/>
  <c r="B13" i="3"/>
  <c r="D75" i="2" s="1"/>
  <c r="B12" i="3"/>
  <c r="B11" i="3"/>
  <c r="D73" i="2" s="1"/>
  <c r="B10" i="3"/>
  <c r="H9" i="3"/>
  <c r="G9" i="3"/>
  <c r="F9" i="3"/>
  <c r="E9" i="3"/>
  <c r="D9" i="3"/>
  <c r="D129" i="2"/>
  <c r="F128" i="2"/>
  <c r="E128" i="2"/>
  <c r="D128" i="2"/>
  <c r="F127" i="2"/>
  <c r="E127" i="2"/>
  <c r="D127" i="2"/>
  <c r="E126" i="2"/>
  <c r="F122" i="2"/>
  <c r="E119" i="2"/>
  <c r="D113" i="2"/>
  <c r="F111" i="2"/>
  <c r="D111" i="2"/>
  <c r="E110" i="2"/>
  <c r="F109" i="2"/>
  <c r="E109" i="2"/>
  <c r="D109" i="2"/>
  <c r="F100" i="2"/>
  <c r="D100" i="2"/>
  <c r="F98" i="2"/>
  <c r="E97" i="2"/>
  <c r="D97" i="2"/>
  <c r="F96" i="2"/>
  <c r="E96" i="2"/>
  <c r="D84" i="2"/>
  <c r="F82" i="2"/>
  <c r="E82" i="2"/>
  <c r="E79" i="2"/>
  <c r="F75" i="2"/>
  <c r="E75" i="2"/>
  <c r="E62" i="2"/>
  <c r="D62" i="2"/>
  <c r="E55" i="2"/>
  <c r="D55" i="2"/>
  <c r="F51" i="2"/>
  <c r="E51" i="2"/>
  <c r="D51" i="2"/>
  <c r="F44" i="2"/>
  <c r="E44" i="2"/>
  <c r="D44" i="2"/>
  <c r="F38" i="2"/>
  <c r="D38" i="2"/>
  <c r="F31" i="2"/>
  <c r="E31" i="2"/>
  <c r="E29" i="2" s="1"/>
  <c r="D31" i="2"/>
  <c r="E22" i="2"/>
  <c r="D22" i="2"/>
  <c r="F15" i="2"/>
  <c r="E15" i="2"/>
  <c r="D15" i="2"/>
  <c r="F8" i="2"/>
  <c r="E8" i="2"/>
  <c r="D8" i="2"/>
  <c r="J56" i="4" l="1"/>
  <c r="E134" i="2"/>
  <c r="E56" i="3"/>
  <c r="K56" i="3"/>
  <c r="D140" i="2"/>
  <c r="F84" i="2"/>
  <c r="F77" i="2"/>
  <c r="F56" i="6"/>
  <c r="B21" i="6"/>
  <c r="F70" i="2"/>
  <c r="F56" i="4"/>
  <c r="G56" i="4"/>
  <c r="E56" i="4"/>
  <c r="H56" i="4"/>
  <c r="E113" i="2"/>
  <c r="E84" i="2"/>
  <c r="D136" i="2"/>
  <c r="D134" i="2"/>
  <c r="E106" i="2"/>
  <c r="B33" i="4"/>
  <c r="E93" i="2"/>
  <c r="E91" i="2" s="1"/>
  <c r="B27" i="4"/>
  <c r="B39" i="6"/>
  <c r="B15" i="6"/>
  <c r="B15" i="4"/>
  <c r="E77" i="2"/>
  <c r="E117" i="2"/>
  <c r="B9" i="4"/>
  <c r="D56" i="4"/>
  <c r="H56" i="3"/>
  <c r="F56" i="3"/>
  <c r="B51" i="3"/>
  <c r="G56" i="3"/>
  <c r="D117" i="2"/>
  <c r="B33" i="3"/>
  <c r="D106" i="2"/>
  <c r="D104" i="2" s="1"/>
  <c r="B27" i="3"/>
  <c r="D93" i="2"/>
  <c r="D91" i="2" s="1"/>
  <c r="B15" i="3"/>
  <c r="B39" i="3"/>
  <c r="D56" i="3"/>
  <c r="B9" i="6"/>
  <c r="B39" i="4"/>
  <c r="L51" i="6"/>
  <c r="E56" i="6"/>
  <c r="H56" i="6"/>
  <c r="B33" i="6"/>
  <c r="B21" i="4"/>
  <c r="B27" i="6"/>
  <c r="D56" i="6"/>
  <c r="B9" i="3"/>
  <c r="B21" i="3"/>
  <c r="D77" i="2"/>
  <c r="D42" i="2"/>
  <c r="D29" i="2"/>
  <c r="F42" i="2"/>
  <c r="F62" i="2"/>
  <c r="F55" i="2"/>
  <c r="F22" i="2"/>
  <c r="E42" i="2"/>
  <c r="F29" i="2"/>
  <c r="F93" i="2"/>
  <c r="F91" i="2" s="1"/>
  <c r="E70" i="2"/>
  <c r="E124" i="2"/>
  <c r="F124" i="2"/>
  <c r="F106" i="2"/>
  <c r="F104" i="2" s="1"/>
  <c r="D124" i="2"/>
  <c r="D70" i="2"/>
  <c r="F117" i="2"/>
  <c r="G56" i="6"/>
  <c r="B45" i="6"/>
  <c r="B45" i="4"/>
  <c r="E69" i="2" s="1"/>
  <c r="E131" i="2" s="1"/>
  <c r="L51" i="4"/>
  <c r="B45" i="3"/>
  <c r="E104" i="2" l="1"/>
  <c r="L56" i="6"/>
  <c r="F136" i="2"/>
  <c r="B51" i="6"/>
  <c r="B56" i="6" s="1"/>
  <c r="F69" i="2"/>
  <c r="F131" i="2" s="1"/>
  <c r="B56" i="3"/>
  <c r="D69" i="2"/>
  <c r="D131" i="2" s="1"/>
  <c r="D137" i="2" s="1"/>
  <c r="D143" i="2" s="1"/>
  <c r="L56" i="4"/>
  <c r="E136" i="2"/>
  <c r="B51" i="4"/>
  <c r="B56" i="4" s="1"/>
  <c r="F137" i="2" l="1"/>
  <c r="F143" i="2" s="1"/>
  <c r="E137" i="2"/>
  <c r="E143" i="2" s="1"/>
</calcChain>
</file>

<file path=xl/sharedStrings.xml><?xml version="1.0" encoding="utf-8"?>
<sst xmlns="http://schemas.openxmlformats.org/spreadsheetml/2006/main" count="410" uniqueCount="84">
  <si>
    <t xml:space="preserve">Основные показатели финансово-хозяйственной </t>
  </si>
  <si>
    <t xml:space="preserve">деятельности АО «АЭРОПОРТ ЮЖНО-САХАЛИНСК» в сфере выполнения (оказания) </t>
  </si>
  <si>
    <t>I. Доходы и расходы</t>
  </si>
  <si>
    <t>№ п/п</t>
  </si>
  <si>
    <t>Наименование показателей финансово-хозяйственной деятельности субъекта естественной монополии в сфере услуг аэропортов</t>
  </si>
  <si>
    <t>Единица измерения</t>
  </si>
  <si>
    <t>Доходы всего, в том числе по видам регулируемых услуг:</t>
  </si>
  <si>
    <t>тыс. руб.</t>
  </si>
  <si>
    <t>1.1</t>
  </si>
  <si>
    <t>Взлет-посадка</t>
  </si>
  <si>
    <t>в т.ч.</t>
  </si>
  <si>
    <t>- Аэропорт Южно-Сахалинск</t>
  </si>
  <si>
    <t>- филиал Аэропорт Оха</t>
  </si>
  <si>
    <t>- филиал Аэропорт Ноглики</t>
  </si>
  <si>
    <t xml:space="preserve"> - ОП Аэропорт Шахтерск</t>
  </si>
  <si>
    <t>1.2</t>
  </si>
  <si>
    <t>Обеспечение авиационной безопасности</t>
  </si>
  <si>
    <t>1.3</t>
  </si>
  <si>
    <t>Стоянка ВС</t>
  </si>
  <si>
    <t>1.4</t>
  </si>
  <si>
    <t>Сбор за предоставление аэровокзального комплекса</t>
  </si>
  <si>
    <t>на внутренних линиях</t>
  </si>
  <si>
    <t>1.5</t>
  </si>
  <si>
    <t>Обслуживание пассажиров</t>
  </si>
  <si>
    <t>на международных линиях</t>
  </si>
  <si>
    <t>1.6</t>
  </si>
  <si>
    <t>Обеспечение заправки ВС</t>
  </si>
  <si>
    <t>1.7</t>
  </si>
  <si>
    <t>Хранение авиационного топлива</t>
  </si>
  <si>
    <t>Расходы всего (включая коммерческие и управленческие расходы), в том числе: по видам регулируемых услуг:</t>
  </si>
  <si>
    <t>2.1</t>
  </si>
  <si>
    <t>2.2</t>
  </si>
  <si>
    <t>2.3</t>
  </si>
  <si>
    <t>Сверхнормативная стоянка</t>
  </si>
  <si>
    <t>2.4</t>
  </si>
  <si>
    <t>2.5</t>
  </si>
  <si>
    <t>2.6</t>
  </si>
  <si>
    <t>2.7</t>
  </si>
  <si>
    <t>Прибыль (убыток) от продаж</t>
  </si>
  <si>
    <t>Доходы от участия в других организациях</t>
  </si>
  <si>
    <t>Проценты к получению</t>
  </si>
  <si>
    <t>Проценты к уплате</t>
  </si>
  <si>
    <t>Прочие доходы</t>
  </si>
  <si>
    <t>Прочие расходы</t>
  </si>
  <si>
    <t>Прибыль (убыток) до налогообложения</t>
  </si>
  <si>
    <t>Текущий налог на прибыль</t>
  </si>
  <si>
    <t>10.1</t>
  </si>
  <si>
    <t>в том числе постоянные налоговые обязательства (активы)</t>
  </si>
  <si>
    <t>Изменение отложенных налоговых обязательств</t>
  </si>
  <si>
    <t>Изменение отложенных налоговых активов</t>
  </si>
  <si>
    <t>Прочее</t>
  </si>
  <si>
    <t>Чистая прибыль (убыток)</t>
  </si>
  <si>
    <t>II. Расшифровка расходов по финансово-хозяйственной деятельности</t>
  </si>
  <si>
    <t>Наименование хозяйств, работ и операций</t>
  </si>
  <si>
    <t>Расходы всего</t>
  </si>
  <si>
    <t>В том числе по статьям затрат</t>
  </si>
  <si>
    <t>расходы, связанные с участием в совместной деятельности</t>
  </si>
  <si>
    <t>материальные затраты</t>
  </si>
  <si>
    <t>затраты на оплату труда</t>
  </si>
  <si>
    <t>отчисления на соц. Нужды</t>
  </si>
  <si>
    <t>амортизация</t>
  </si>
  <si>
    <t xml:space="preserve">прочие расходы по обычным видам деятельности </t>
  </si>
  <si>
    <t>операционные расходы, связанные с оплатой услуг, оказываемых кредитными организациями</t>
  </si>
  <si>
    <t>проценты к уплате по кредитам и займам</t>
  </si>
  <si>
    <t>налоги и иные обязательные платежи и сборы</t>
  </si>
  <si>
    <t>прочие расходы</t>
  </si>
  <si>
    <t>Регулируемые виды деятельности</t>
  </si>
  <si>
    <t>1. Обеспечение взлета, посадки и стоянки воздушных судов</t>
  </si>
  <si>
    <t>2. Предоставление аэровокзального комплекса</t>
  </si>
  <si>
    <t>3. Обеспечение авиационной безопасности</t>
  </si>
  <si>
    <t>4. Обслуживание пассажиров</t>
  </si>
  <si>
    <t>5. Обеспечение заправки воздушных судов авиационным топливом</t>
  </si>
  <si>
    <t>6. Хранение авиационного топлива</t>
  </si>
  <si>
    <t>Итого по аэропортовой деятельности:</t>
  </si>
  <si>
    <t>Прочие  расходы</t>
  </si>
  <si>
    <t>ВСЕГО</t>
  </si>
  <si>
    <t xml:space="preserve"> АО «АЭРОПОРТ ЮЖНО-САХАЛИНСК» за 2023 год</t>
  </si>
  <si>
    <t>регулируемых работ (услуг) в аэропортах за 2023-2025 г.г.</t>
  </si>
  <si>
    <t>2023 год факт</t>
  </si>
  <si>
    <t>2024 год   ожид.</t>
  </si>
  <si>
    <t>2025 год   план</t>
  </si>
  <si>
    <t xml:space="preserve"> - </t>
  </si>
  <si>
    <t xml:space="preserve"> АО «АЭРОПОРТ ЮЖНО-САХАЛИНСК» за 2024 год</t>
  </si>
  <si>
    <t xml:space="preserve"> АО «АЭРОПОРТ ЮЖНО-САХАЛИНСК»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</si>
</sst>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0.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5">
    <xf numFmtId="0" fontId="0" fillId="0" borderId="0" xfId="0"/>
    <xf numFmtId="3" fontId="0" fillId="0" borderId="0" xfId="0" applyNumberFormat="1"/>
    <xf numFmtId="0" fontId="0" fillId="2" borderId="0" xfId="0" applyFill="1"/>
    <xf numFmtId="1" fontId="0" fillId="2" borderId="0" xfId="0" applyNumberFormat="1" applyFill="1"/>
    <xf numFmtId="1" fontId="0" fillId="0" borderId="0" xfId="0" applyNumberFormat="1"/>
    <xf numFmtId="164" fontId="0" fillId="0" borderId="0" xfId="1" applyNumberFormat="1" applyFont="1" applyFill="1"/>
    <xf numFmtId="9" fontId="0" fillId="0" borderId="0" xfId="1" applyFont="1" applyFill="1"/>
    <xf numFmtId="165" fontId="0" fillId="0" borderId="0" xfId="0" applyNumberFormat="1"/>
    <xf numFmtId="0" fontId="5" fillId="2" borderId="0" xfId="0" applyFont="1" applyFill="1" applyAlignment="1">
      <alignment horizontal="center"/>
    </xf>
    <xf numFmtId="0" fontId="0" fillId="3" borderId="0" xfId="0" applyFill="1"/>
    <xf numFmtId="0" fontId="4" fillId="2" borderId="0" xfId="0" applyFont="1" applyFill="1" applyAlignment="1">
      <alignment horizontal="center"/>
    </xf>
    <xf numFmtId="1" fontId="0" fillId="3" borderId="0" xfId="0" applyNumberFormat="1" applyFill="1"/>
    <xf numFmtId="0" fontId="10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center" textRotation="90" wrapText="1"/>
    </xf>
    <xf numFmtId="0" fontId="10" fillId="2" borderId="0" xfId="0" applyFont="1" applyFill="1" applyAlignment="1">
      <alignment horizontal="center" vertical="top" textRotation="90" wrapText="1"/>
    </xf>
    <xf numFmtId="1" fontId="10" fillId="2" borderId="0" xfId="0" applyNumberFormat="1" applyFont="1" applyFill="1" applyAlignment="1">
      <alignment horizontal="center" textRotation="90" wrapText="1"/>
    </xf>
    <xf numFmtId="0" fontId="0" fillId="2" borderId="0" xfId="0" applyFill="1" applyAlignment="1">
      <alignment textRotation="90" wrapText="1"/>
    </xf>
    <xf numFmtId="0" fontId="10" fillId="2" borderId="0" xfId="0" applyFont="1" applyFill="1" applyAlignment="1">
      <alignment horizontal="center" wrapText="1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6" fillId="2" borderId="0" xfId="0" applyFont="1" applyFill="1" applyAlignment="1">
      <alignment vertical="top" wrapText="1"/>
    </xf>
    <xf numFmtId="0" fontId="13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2" borderId="0" xfId="0" applyFont="1" applyFill="1"/>
    <xf numFmtId="0" fontId="4" fillId="2" borderId="0" xfId="0" applyFont="1" applyFill="1"/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0" fillId="0" borderId="16" xfId="0" applyFont="1" applyBorder="1" applyAlignment="1">
      <alignment horizontal="center" vertical="top" wrapText="1"/>
    </xf>
    <xf numFmtId="0" fontId="9" fillId="0" borderId="14" xfId="0" applyFont="1" applyBorder="1" applyAlignment="1">
      <alignment wrapText="1"/>
    </xf>
    <xf numFmtId="1" fontId="10" fillId="0" borderId="16" xfId="0" applyNumberFormat="1" applyFont="1" applyBorder="1" applyAlignment="1">
      <alignment horizontal="center" wrapText="1"/>
    </xf>
    <xf numFmtId="9" fontId="6" fillId="0" borderId="17" xfId="1" applyFont="1" applyFill="1" applyBorder="1" applyAlignment="1">
      <alignment horizontal="center" vertical="center" wrapText="1"/>
    </xf>
    <xf numFmtId="3" fontId="6" fillId="0" borderId="17" xfId="1" applyNumberFormat="1" applyFont="1" applyFill="1" applyBorder="1" applyAlignment="1">
      <alignment horizontal="center" vertical="center" wrapText="1"/>
    </xf>
    <xf numFmtId="164" fontId="6" fillId="0" borderId="17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3" fontId="3" fillId="0" borderId="0" xfId="0" applyNumberFormat="1" applyFont="1" applyAlignment="1">
      <alignment wrapText="1"/>
    </xf>
    <xf numFmtId="9" fontId="0" fillId="0" borderId="0" xfId="1" applyFont="1" applyFill="1" applyAlignment="1">
      <alignment wrapText="1"/>
    </xf>
    <xf numFmtId="1" fontId="0" fillId="0" borderId="0" xfId="0" applyNumberFormat="1" applyAlignment="1">
      <alignment wrapText="1"/>
    </xf>
    <xf numFmtId="0" fontId="4" fillId="0" borderId="0" xfId="0" applyFont="1" applyAlignment="1">
      <alignment horizontal="center"/>
    </xf>
    <xf numFmtId="3" fontId="6" fillId="0" borderId="5" xfId="0" applyNumberFormat="1" applyFont="1" applyFill="1" applyBorder="1" applyAlignment="1">
      <alignment horizontal="center" vertical="top" wrapText="1"/>
    </xf>
    <xf numFmtId="3" fontId="6" fillId="0" borderId="5" xfId="0" applyNumberFormat="1" applyFont="1" applyFill="1" applyBorder="1" applyAlignment="1">
      <alignment horizontal="center" wrapText="1"/>
    </xf>
    <xf numFmtId="3" fontId="7" fillId="0" borderId="5" xfId="0" applyNumberFormat="1" applyFont="1" applyFill="1" applyBorder="1" applyAlignment="1">
      <alignment horizontal="center" vertical="top" wrapText="1"/>
    </xf>
    <xf numFmtId="3" fontId="7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3" xfId="0" applyFill="1" applyBorder="1" applyAlignment="1">
      <alignment vertical="top"/>
    </xf>
    <xf numFmtId="0" fontId="0" fillId="0" borderId="5" xfId="0" applyFill="1" applyBorder="1" applyAlignment="1">
      <alignment vertical="top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top" wrapText="1"/>
    </xf>
    <xf numFmtId="3" fontId="0" fillId="0" borderId="0" xfId="0" applyNumberFormat="1" applyFill="1"/>
    <xf numFmtId="1" fontId="0" fillId="0" borderId="0" xfId="0" applyNumberFormat="1" applyFill="1"/>
    <xf numFmtId="49" fontId="6" fillId="0" borderId="3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vertical="top" wrapText="1"/>
    </xf>
    <xf numFmtId="0" fontId="7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horizontal="center" wrapText="1"/>
    </xf>
    <xf numFmtId="0" fontId="10" fillId="0" borderId="17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wrapText="1"/>
    </xf>
    <xf numFmtId="1" fontId="10" fillId="0" borderId="16" xfId="0" applyNumberFormat="1" applyFont="1" applyFill="1" applyBorder="1" applyAlignment="1">
      <alignment horizontal="center" wrapText="1"/>
    </xf>
    <xf numFmtId="3" fontId="6" fillId="0" borderId="17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3" fontId="7" fillId="0" borderId="17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0" borderId="6" xfId="0" applyFont="1" applyFill="1" applyBorder="1" applyAlignment="1">
      <alignment vertical="top" wrapText="1"/>
    </xf>
    <xf numFmtId="3" fontId="14" fillId="0" borderId="17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textRotation="90" wrapText="1"/>
    </xf>
    <xf numFmtId="0" fontId="9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center" textRotation="90" wrapText="1"/>
    </xf>
    <xf numFmtId="1" fontId="10" fillId="2" borderId="0" xfId="0" applyNumberFormat="1" applyFont="1" applyFill="1" applyAlignment="1">
      <alignment horizontal="center" textRotation="90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textRotation="90" wrapText="1"/>
    </xf>
    <xf numFmtId="0" fontId="9" fillId="0" borderId="11" xfId="0" applyFont="1" applyFill="1" applyBorder="1" applyAlignment="1">
      <alignment horizontal="center" textRotation="90" wrapText="1"/>
    </xf>
    <xf numFmtId="0" fontId="9" fillId="0" borderId="14" xfId="0" applyFont="1" applyFill="1" applyBorder="1" applyAlignment="1">
      <alignment horizontal="center" textRotation="90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center" textRotation="90" wrapText="1"/>
    </xf>
    <xf numFmtId="0" fontId="10" fillId="0" borderId="13" xfId="0" applyFont="1" applyFill="1" applyBorder="1" applyAlignment="1">
      <alignment horizontal="center" textRotation="90" wrapText="1"/>
    </xf>
    <xf numFmtId="0" fontId="10" fillId="0" borderId="15" xfId="0" applyFont="1" applyFill="1" applyBorder="1" applyAlignment="1">
      <alignment horizontal="center" textRotation="90" wrapText="1"/>
    </xf>
    <xf numFmtId="0" fontId="10" fillId="0" borderId="7" xfId="0" applyFont="1" applyFill="1" applyBorder="1" applyAlignment="1">
      <alignment horizontal="center" textRotation="90" wrapText="1"/>
    </xf>
    <xf numFmtId="0" fontId="10" fillId="0" borderId="11" xfId="0" applyFont="1" applyFill="1" applyBorder="1" applyAlignment="1">
      <alignment horizontal="center" textRotation="90" wrapText="1"/>
    </xf>
    <xf numFmtId="0" fontId="10" fillId="0" borderId="14" xfId="0" applyFont="1" applyFill="1" applyBorder="1" applyAlignment="1">
      <alignment horizontal="center" textRotation="90" wrapText="1"/>
    </xf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textRotation="90" wrapText="1"/>
    </xf>
    <xf numFmtId="0" fontId="9" fillId="0" borderId="11" xfId="0" applyFont="1" applyBorder="1" applyAlignment="1">
      <alignment horizontal="center" textRotation="90" wrapText="1"/>
    </xf>
    <xf numFmtId="0" fontId="9" fillId="0" borderId="14" xfId="0" applyFont="1" applyBorder="1" applyAlignment="1">
      <alignment horizontal="center" textRotation="90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textRotation="90" wrapText="1"/>
    </xf>
    <xf numFmtId="0" fontId="10" fillId="0" borderId="13" xfId="0" applyFont="1" applyBorder="1" applyAlignment="1">
      <alignment horizontal="center" textRotation="90" wrapText="1"/>
    </xf>
    <xf numFmtId="0" fontId="10" fillId="0" borderId="15" xfId="0" applyFont="1" applyBorder="1" applyAlignment="1">
      <alignment horizontal="center" textRotation="90" wrapText="1"/>
    </xf>
    <xf numFmtId="0" fontId="10" fillId="0" borderId="7" xfId="0" applyFont="1" applyBorder="1" applyAlignment="1">
      <alignment horizontal="center" textRotation="90" wrapText="1"/>
    </xf>
    <xf numFmtId="0" fontId="10" fillId="0" borderId="11" xfId="0" applyFont="1" applyBorder="1" applyAlignment="1">
      <alignment horizontal="center" textRotation="90" wrapText="1"/>
    </xf>
    <xf numFmtId="0" fontId="10" fillId="0" borderId="14" xfId="0" applyFont="1" applyBorder="1" applyAlignment="1">
      <alignment horizontal="center" textRotation="90" wrapText="1"/>
    </xf>
    <xf numFmtId="9" fontId="0" fillId="0" borderId="0" xfId="1" applyFont="1"/>
    <xf numFmtId="43" fontId="0" fillId="0" borderId="0" xfId="2" applyFont="1"/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83E0-8D56-4FD4-86D1-363C21319033}">
  <dimension ref="A1:L335"/>
  <sheetViews>
    <sheetView tabSelected="1" view="pageBreakPreview" zoomScale="110" zoomScaleSheetLayoutView="110" workbookViewId="0">
      <selection activeCell="I136" sqref="I136"/>
    </sheetView>
  </sheetViews>
  <sheetFormatPr defaultColWidth="9.140625" defaultRowHeight="15" x14ac:dyDescent="0.25"/>
  <cols>
    <col min="1" max="1" width="5.5703125" style="2" customWidth="1"/>
    <col min="2" max="2" width="40.85546875" style="2" customWidth="1"/>
    <col min="3" max="3" width="10.85546875" style="2" customWidth="1"/>
    <col min="4" max="4" width="10.5703125" style="9" customWidth="1"/>
    <col min="5" max="5" width="9.28515625" style="2" bestFit="1" customWidth="1"/>
    <col min="6" max="6" width="9.85546875" style="2" bestFit="1" customWidth="1"/>
    <col min="7" max="7" width="9.140625" style="2"/>
    <col min="8" max="8" width="12.28515625" style="2" bestFit="1" customWidth="1"/>
    <col min="9" max="16384" width="9.140625" style="2"/>
  </cols>
  <sheetData>
    <row r="1" spans="1:12" s="49" customFormat="1" x14ac:dyDescent="0.25">
      <c r="A1" s="84" t="s">
        <v>0</v>
      </c>
      <c r="B1" s="84"/>
      <c r="C1" s="84"/>
      <c r="D1" s="84"/>
      <c r="E1" s="84"/>
      <c r="F1" s="84"/>
    </row>
    <row r="2" spans="1:12" s="49" customFormat="1" x14ac:dyDescent="0.25">
      <c r="A2" s="84" t="s">
        <v>1</v>
      </c>
      <c r="B2" s="84"/>
      <c r="C2" s="84"/>
      <c r="D2" s="84"/>
      <c r="E2" s="84"/>
      <c r="F2" s="84"/>
    </row>
    <row r="3" spans="1:12" s="49" customFormat="1" x14ac:dyDescent="0.25">
      <c r="A3" s="84" t="s">
        <v>77</v>
      </c>
      <c r="B3" s="84"/>
      <c r="C3" s="84"/>
      <c r="D3" s="84"/>
      <c r="E3" s="84"/>
      <c r="F3" s="84"/>
    </row>
    <row r="4" spans="1:12" s="49" customFormat="1" ht="15.75" thickBot="1" x14ac:dyDescent="0.3">
      <c r="A4" s="85" t="s">
        <v>2</v>
      </c>
      <c r="B4" s="85"/>
      <c r="C4" s="85"/>
      <c r="D4" s="85"/>
      <c r="E4" s="85"/>
      <c r="F4" s="85"/>
    </row>
    <row r="5" spans="1:12" s="49" customFormat="1" ht="40.5" customHeight="1" x14ac:dyDescent="0.25">
      <c r="A5" s="86" t="s">
        <v>3</v>
      </c>
      <c r="B5" s="88" t="s">
        <v>4</v>
      </c>
      <c r="C5" s="88" t="s">
        <v>5</v>
      </c>
      <c r="D5" s="88" t="s">
        <v>78</v>
      </c>
      <c r="E5" s="88" t="s">
        <v>79</v>
      </c>
      <c r="F5" s="88" t="s">
        <v>80</v>
      </c>
    </row>
    <row r="6" spans="1:12" s="49" customFormat="1" ht="17.25" customHeight="1" thickBot="1" x14ac:dyDescent="0.3">
      <c r="A6" s="87"/>
      <c r="B6" s="89"/>
      <c r="C6" s="89"/>
      <c r="D6" s="89"/>
      <c r="E6" s="89"/>
      <c r="F6" s="89"/>
    </row>
    <row r="7" spans="1:12" customFormat="1" ht="26.1" customHeight="1" thickBot="1" x14ac:dyDescent="0.3">
      <c r="A7" s="62">
        <v>1</v>
      </c>
      <c r="B7" s="58" t="s">
        <v>6</v>
      </c>
      <c r="C7" s="52" t="s">
        <v>7</v>
      </c>
      <c r="D7" s="47">
        <v>1725776.7670700001</v>
      </c>
      <c r="E7" s="47">
        <v>1465831.829931576</v>
      </c>
      <c r="F7" s="47">
        <v>1539123.421414746</v>
      </c>
      <c r="G7" s="1"/>
      <c r="H7" s="1"/>
    </row>
    <row r="8" spans="1:12" s="49" customFormat="1" ht="17.25" customHeight="1" thickBot="1" x14ac:dyDescent="0.3">
      <c r="A8" s="57" t="s">
        <v>8</v>
      </c>
      <c r="B8" s="58" t="s">
        <v>9</v>
      </c>
      <c r="C8" s="52" t="s">
        <v>7</v>
      </c>
      <c r="D8" s="46">
        <f>SUM(D10:D13)</f>
        <v>560660.08655000001</v>
      </c>
      <c r="E8" s="46">
        <f t="shared" ref="E8:F8" si="0">SUM(E10:E13)</f>
        <v>552616.58787999989</v>
      </c>
      <c r="F8" s="46">
        <f t="shared" si="0"/>
        <v>580247.41727400001</v>
      </c>
    </row>
    <row r="9" spans="1:12" s="49" customFormat="1" ht="12.95" customHeight="1" thickBot="1" x14ac:dyDescent="0.3">
      <c r="A9" s="50"/>
      <c r="B9" s="54" t="s">
        <v>10</v>
      </c>
      <c r="C9" s="48"/>
      <c r="D9" s="44"/>
      <c r="E9" s="44"/>
      <c r="F9" s="44"/>
      <c r="G9" s="55"/>
      <c r="H9" s="55"/>
    </row>
    <row r="10" spans="1:12" s="49" customFormat="1" ht="12.95" customHeight="1" thickBot="1" x14ac:dyDescent="0.3">
      <c r="A10" s="50"/>
      <c r="B10" s="54" t="s">
        <v>11</v>
      </c>
      <c r="C10" s="48" t="s">
        <v>7</v>
      </c>
      <c r="D10" s="44">
        <v>499267.72873000003</v>
      </c>
      <c r="E10" s="44">
        <v>492694.08347999991</v>
      </c>
      <c r="F10" s="44">
        <v>517328.78765399993</v>
      </c>
      <c r="I10" s="56"/>
      <c r="J10" s="56"/>
      <c r="K10" s="56"/>
      <c r="L10" s="56"/>
    </row>
    <row r="11" spans="1:12" s="49" customFormat="1" ht="12.95" customHeight="1" thickBot="1" x14ac:dyDescent="0.3">
      <c r="A11" s="50"/>
      <c r="B11" s="54" t="s">
        <v>12</v>
      </c>
      <c r="C11" s="48" t="s">
        <v>7</v>
      </c>
      <c r="D11" s="44">
        <v>27548.332150000002</v>
      </c>
      <c r="E11" s="44">
        <v>26658.031999999999</v>
      </c>
      <c r="F11" s="44">
        <v>27990.9336</v>
      </c>
    </row>
    <row r="12" spans="1:12" s="49" customFormat="1" ht="12.95" customHeight="1" thickBot="1" x14ac:dyDescent="0.3">
      <c r="A12" s="50"/>
      <c r="B12" s="54" t="s">
        <v>13</v>
      </c>
      <c r="C12" s="48" t="s">
        <v>7</v>
      </c>
      <c r="D12" s="44">
        <v>28771.61678</v>
      </c>
      <c r="E12" s="44">
        <v>26766.85</v>
      </c>
      <c r="F12" s="44">
        <v>28105.192500000001</v>
      </c>
    </row>
    <row r="13" spans="1:12" s="49" customFormat="1" ht="12.95" customHeight="1" thickBot="1" x14ac:dyDescent="0.3">
      <c r="A13" s="50"/>
      <c r="B13" s="54" t="s">
        <v>14</v>
      </c>
      <c r="C13" s="48" t="s">
        <v>7</v>
      </c>
      <c r="D13" s="44">
        <v>5072.4088899999997</v>
      </c>
      <c r="E13" s="44">
        <v>6497.6224000000002</v>
      </c>
      <c r="F13" s="44">
        <v>6822.5035200000002</v>
      </c>
    </row>
    <row r="14" spans="1:12" s="49" customFormat="1" ht="12.95" customHeight="1" thickBot="1" x14ac:dyDescent="0.3">
      <c r="A14" s="50"/>
      <c r="B14" s="51"/>
      <c r="C14" s="48"/>
      <c r="D14" s="44"/>
      <c r="E14" s="44"/>
      <c r="F14" s="44"/>
      <c r="I14" s="56"/>
    </row>
    <row r="15" spans="1:12" s="49" customFormat="1" ht="12.95" customHeight="1" thickBot="1" x14ac:dyDescent="0.3">
      <c r="A15" s="57" t="s">
        <v>15</v>
      </c>
      <c r="B15" s="58" t="s">
        <v>16</v>
      </c>
      <c r="C15" s="52" t="s">
        <v>7</v>
      </c>
      <c r="D15" s="46">
        <f>SUM(D17:D20)</f>
        <v>318020.4881800001</v>
      </c>
      <c r="E15" s="46">
        <f t="shared" ref="E15:F15" si="1">SUM(E17:E20)</f>
        <v>287182.30135999998</v>
      </c>
      <c r="F15" s="46">
        <f t="shared" si="1"/>
        <v>301541.41642800003</v>
      </c>
    </row>
    <row r="16" spans="1:12" s="49" customFormat="1" ht="12.95" customHeight="1" thickBot="1" x14ac:dyDescent="0.3">
      <c r="A16" s="50"/>
      <c r="B16" s="54" t="s">
        <v>10</v>
      </c>
      <c r="C16" s="48"/>
      <c r="D16" s="44"/>
      <c r="E16" s="44"/>
      <c r="F16" s="44"/>
    </row>
    <row r="17" spans="1:8" s="49" customFormat="1" ht="12.95" customHeight="1" thickBot="1" x14ac:dyDescent="0.3">
      <c r="A17" s="50"/>
      <c r="B17" s="54" t="s">
        <v>11</v>
      </c>
      <c r="C17" s="48" t="s">
        <v>7</v>
      </c>
      <c r="D17" s="44">
        <v>276949.83795000007</v>
      </c>
      <c r="E17" s="44">
        <v>247846.81356000001</v>
      </c>
      <c r="F17" s="44">
        <v>260239.15423800002</v>
      </c>
      <c r="H17" s="55"/>
    </row>
    <row r="18" spans="1:8" s="49" customFormat="1" ht="12.95" customHeight="1" thickBot="1" x14ac:dyDescent="0.3">
      <c r="A18" s="50"/>
      <c r="B18" s="54" t="s">
        <v>12</v>
      </c>
      <c r="C18" s="48" t="s">
        <v>7</v>
      </c>
      <c r="D18" s="44">
        <v>18303.842099999998</v>
      </c>
      <c r="E18" s="44">
        <v>17709.182999999997</v>
      </c>
      <c r="F18" s="44">
        <v>18594.64215</v>
      </c>
    </row>
    <row r="19" spans="1:8" s="49" customFormat="1" ht="12.95" customHeight="1" thickBot="1" x14ac:dyDescent="0.3">
      <c r="A19" s="50"/>
      <c r="B19" s="54" t="s">
        <v>13</v>
      </c>
      <c r="C19" s="48" t="s">
        <v>7</v>
      </c>
      <c r="D19" s="44">
        <v>21306.95724</v>
      </c>
      <c r="E19" s="44">
        <v>19765.55</v>
      </c>
      <c r="F19" s="44">
        <v>20753.827499999999</v>
      </c>
    </row>
    <row r="20" spans="1:8" s="49" customFormat="1" ht="12.95" customHeight="1" thickBot="1" x14ac:dyDescent="0.3">
      <c r="A20" s="50"/>
      <c r="B20" s="54" t="s">
        <v>14</v>
      </c>
      <c r="C20" s="48" t="s">
        <v>7</v>
      </c>
      <c r="D20" s="44">
        <v>1459.8508900000002</v>
      </c>
      <c r="E20" s="44">
        <v>1860.7548000000002</v>
      </c>
      <c r="F20" s="44">
        <v>1953.7925400000001</v>
      </c>
    </row>
    <row r="21" spans="1:8" s="49" customFormat="1" ht="12.95" customHeight="1" thickBot="1" x14ac:dyDescent="0.3">
      <c r="A21" s="50"/>
      <c r="B21" s="51"/>
      <c r="C21" s="48"/>
      <c r="D21" s="44"/>
      <c r="E21" s="44"/>
      <c r="F21" s="44"/>
    </row>
    <row r="22" spans="1:8" customFormat="1" ht="12.95" customHeight="1" thickBot="1" x14ac:dyDescent="0.3">
      <c r="A22" s="57" t="s">
        <v>17</v>
      </c>
      <c r="B22" s="58" t="s">
        <v>18</v>
      </c>
      <c r="C22" s="52" t="s">
        <v>7</v>
      </c>
      <c r="D22" s="46">
        <f>SUM(D24:D27)</f>
        <v>10728.459930000001</v>
      </c>
      <c r="E22" s="46">
        <f t="shared" ref="E22:F22" si="2">SUM(E24:E27)</f>
        <v>1300</v>
      </c>
      <c r="F22" s="46">
        <f t="shared" si="2"/>
        <v>1365</v>
      </c>
    </row>
    <row r="23" spans="1:8" s="49" customFormat="1" ht="12.95" customHeight="1" thickBot="1" x14ac:dyDescent="0.3">
      <c r="A23" s="50"/>
      <c r="B23" s="54" t="s">
        <v>10</v>
      </c>
      <c r="C23" s="48"/>
      <c r="D23" s="44"/>
      <c r="E23" s="44"/>
      <c r="F23" s="44"/>
    </row>
    <row r="24" spans="1:8" customFormat="1" ht="12.95" customHeight="1" thickBot="1" x14ac:dyDescent="0.3">
      <c r="A24" s="50"/>
      <c r="B24" s="54" t="s">
        <v>11</v>
      </c>
      <c r="C24" s="48" t="s">
        <v>7</v>
      </c>
      <c r="D24" s="44">
        <v>10593.358480000001</v>
      </c>
      <c r="E24" s="44">
        <v>1200</v>
      </c>
      <c r="F24" s="44">
        <f>E24*1.05</f>
        <v>1260</v>
      </c>
    </row>
    <row r="25" spans="1:8" s="49" customFormat="1" ht="12.95" customHeight="1" thickBot="1" x14ac:dyDescent="0.3">
      <c r="A25" s="50"/>
      <c r="B25" s="54" t="s">
        <v>12</v>
      </c>
      <c r="C25" s="48" t="s">
        <v>7</v>
      </c>
      <c r="D25" s="44">
        <v>0</v>
      </c>
      <c r="E25" s="44">
        <v>0</v>
      </c>
      <c r="F25" s="44">
        <f t="shared" ref="F25:F26" si="3">E25*1.05</f>
        <v>0</v>
      </c>
    </row>
    <row r="26" spans="1:8" customFormat="1" ht="12.95" customHeight="1" thickBot="1" x14ac:dyDescent="0.3">
      <c r="A26" s="50"/>
      <c r="B26" s="54" t="s">
        <v>13</v>
      </c>
      <c r="C26" s="48" t="s">
        <v>7</v>
      </c>
      <c r="D26" s="44">
        <v>135.10145</v>
      </c>
      <c r="E26" s="44">
        <v>100</v>
      </c>
      <c r="F26" s="44">
        <f t="shared" si="3"/>
        <v>105</v>
      </c>
    </row>
    <row r="27" spans="1:8" s="49" customFormat="1" ht="12.95" customHeight="1" thickBot="1" x14ac:dyDescent="0.3">
      <c r="A27" s="50"/>
      <c r="B27" s="54" t="s">
        <v>14</v>
      </c>
      <c r="C27" s="48" t="s">
        <v>7</v>
      </c>
      <c r="D27" s="44">
        <v>0</v>
      </c>
      <c r="E27" s="44">
        <v>0</v>
      </c>
      <c r="F27" s="44">
        <v>0</v>
      </c>
    </row>
    <row r="28" spans="1:8" s="49" customFormat="1" ht="12.95" customHeight="1" thickBot="1" x14ac:dyDescent="0.3">
      <c r="A28" s="50"/>
      <c r="B28" s="51"/>
      <c r="C28" s="48"/>
      <c r="D28" s="44"/>
      <c r="E28" s="44"/>
      <c r="F28" s="44"/>
    </row>
    <row r="29" spans="1:8" s="49" customFormat="1" ht="27" thickBot="1" x14ac:dyDescent="0.3">
      <c r="A29" s="57" t="s">
        <v>19</v>
      </c>
      <c r="B29" s="59" t="s">
        <v>20</v>
      </c>
      <c r="C29" s="52" t="s">
        <v>7</v>
      </c>
      <c r="D29" s="47">
        <f>D31+D38</f>
        <v>70361.688989999995</v>
      </c>
      <c r="E29" s="47">
        <f>E31+E38</f>
        <v>21569.445714285717</v>
      </c>
      <c r="F29" s="47">
        <f t="shared" ref="F29" si="4">F31+F38</f>
        <v>22647.918000000005</v>
      </c>
    </row>
    <row r="30" spans="1:8" s="49" customFormat="1" ht="12.95" customHeight="1" thickBot="1" x14ac:dyDescent="0.3">
      <c r="A30" s="50"/>
      <c r="B30" s="60"/>
      <c r="C30" s="53"/>
      <c r="D30" s="44"/>
      <c r="E30" s="44"/>
      <c r="F30" s="44"/>
    </row>
    <row r="31" spans="1:8" s="49" customFormat="1" ht="12.95" customHeight="1" thickBot="1" x14ac:dyDescent="0.3">
      <c r="A31" s="50"/>
      <c r="B31" s="61" t="s">
        <v>21</v>
      </c>
      <c r="C31" s="48" t="s">
        <v>7</v>
      </c>
      <c r="D31" s="44">
        <f>SUM(D33:D36)</f>
        <v>67926.50959999999</v>
      </c>
      <c r="E31" s="44">
        <f t="shared" ref="E31:F31" si="5">SUM(E33:E36)</f>
        <v>20597.744000000002</v>
      </c>
      <c r="F31" s="44">
        <f t="shared" si="5"/>
        <v>21627.631200000003</v>
      </c>
    </row>
    <row r="32" spans="1:8" s="49" customFormat="1" ht="12.95" customHeight="1" thickBot="1" x14ac:dyDescent="0.3">
      <c r="A32" s="50"/>
      <c r="B32" s="54" t="s">
        <v>10</v>
      </c>
      <c r="C32" s="48"/>
      <c r="D32" s="44"/>
      <c r="E32" s="44"/>
      <c r="F32" s="44"/>
    </row>
    <row r="33" spans="1:6" s="49" customFormat="1" ht="12.95" customHeight="1" thickBot="1" x14ac:dyDescent="0.3">
      <c r="A33" s="50"/>
      <c r="B33" s="54" t="s">
        <v>11</v>
      </c>
      <c r="C33" s="48" t="s">
        <v>7</v>
      </c>
      <c r="D33" s="44">
        <v>45449.859199999999</v>
      </c>
      <c r="E33" s="44" t="s">
        <v>81</v>
      </c>
      <c r="F33" s="44" t="s">
        <v>81</v>
      </c>
    </row>
    <row r="34" spans="1:6" customFormat="1" ht="12.95" customHeight="1" thickBot="1" x14ac:dyDescent="0.3">
      <c r="A34" s="50"/>
      <c r="B34" s="54" t="s">
        <v>12</v>
      </c>
      <c r="C34" s="48" t="s">
        <v>7</v>
      </c>
      <c r="D34" s="44">
        <v>10634.3325</v>
      </c>
      <c r="E34" s="44">
        <v>10209.375</v>
      </c>
      <c r="F34" s="44">
        <v>10719.84375</v>
      </c>
    </row>
    <row r="35" spans="1:6" s="49" customFormat="1" ht="12.95" customHeight="1" thickBot="1" x14ac:dyDescent="0.3">
      <c r="A35" s="50"/>
      <c r="B35" s="54" t="s">
        <v>13</v>
      </c>
      <c r="C35" s="48" t="s">
        <v>7</v>
      </c>
      <c r="D35" s="44">
        <v>9035.4600000000009</v>
      </c>
      <c r="E35" s="44">
        <v>7465.9080000000013</v>
      </c>
      <c r="F35" s="44">
        <v>7839.2034000000012</v>
      </c>
    </row>
    <row r="36" spans="1:6" s="49" customFormat="1" ht="12.95" customHeight="1" thickBot="1" x14ac:dyDescent="0.3">
      <c r="A36" s="50"/>
      <c r="B36" s="54" t="s">
        <v>14</v>
      </c>
      <c r="C36" s="48" t="s">
        <v>7</v>
      </c>
      <c r="D36" s="44">
        <v>2806.8579</v>
      </c>
      <c r="E36" s="44">
        <v>2922.4610000000002</v>
      </c>
      <c r="F36" s="44">
        <v>3068.5840500000004</v>
      </c>
    </row>
    <row r="37" spans="1:6" s="49" customFormat="1" ht="12.95" customHeight="1" thickBot="1" x14ac:dyDescent="0.3">
      <c r="A37" s="50"/>
      <c r="B37" s="51"/>
      <c r="C37" s="48"/>
      <c r="D37" s="44"/>
      <c r="E37" s="44"/>
      <c r="F37" s="44"/>
    </row>
    <row r="38" spans="1:6" s="49" customFormat="1" ht="15.75" thickBot="1" x14ac:dyDescent="0.3">
      <c r="A38" s="50"/>
      <c r="B38" s="54" t="s">
        <v>24</v>
      </c>
      <c r="C38" s="48" t="s">
        <v>7</v>
      </c>
      <c r="D38" s="45">
        <f>D40</f>
        <v>2435.1793899999998</v>
      </c>
      <c r="E38" s="45">
        <f t="shared" ref="E38:F38" si="6">E40</f>
        <v>971.70171428571416</v>
      </c>
      <c r="F38" s="45">
        <f t="shared" si="6"/>
        <v>1020.2867999999999</v>
      </c>
    </row>
    <row r="39" spans="1:6" s="49" customFormat="1" ht="12.95" customHeight="1" thickBot="1" x14ac:dyDescent="0.3">
      <c r="A39" s="50"/>
      <c r="B39" s="54" t="s">
        <v>10</v>
      </c>
      <c r="C39" s="48"/>
      <c r="D39" s="44"/>
      <c r="E39" s="44"/>
      <c r="F39" s="44"/>
    </row>
    <row r="40" spans="1:6" s="49" customFormat="1" ht="12.95" customHeight="1" thickBot="1" x14ac:dyDescent="0.3">
      <c r="A40" s="50"/>
      <c r="B40" s="54" t="s">
        <v>11</v>
      </c>
      <c r="C40" s="48" t="s">
        <v>7</v>
      </c>
      <c r="D40" s="44">
        <v>2435.1793899999998</v>
      </c>
      <c r="E40" s="44">
        <v>971.70171428571416</v>
      </c>
      <c r="F40" s="44">
        <v>1020.2867999999999</v>
      </c>
    </row>
    <row r="41" spans="1:6" s="49" customFormat="1" ht="12.95" customHeight="1" thickBot="1" x14ac:dyDescent="0.3">
      <c r="A41" s="50"/>
      <c r="B41" s="51"/>
      <c r="C41" s="48"/>
      <c r="D41" s="44"/>
      <c r="E41" s="44"/>
      <c r="F41" s="44"/>
    </row>
    <row r="42" spans="1:6" s="49" customFormat="1" ht="12.95" customHeight="1" thickBot="1" x14ac:dyDescent="0.3">
      <c r="A42" s="57" t="s">
        <v>22</v>
      </c>
      <c r="B42" s="58" t="s">
        <v>23</v>
      </c>
      <c r="C42" s="52" t="s">
        <v>7</v>
      </c>
      <c r="D42" s="46">
        <f>D44+D51</f>
        <v>73091.261750000005</v>
      </c>
      <c r="E42" s="46">
        <f>E44+E51</f>
        <v>23576.824142857138</v>
      </c>
      <c r="F42" s="46">
        <f t="shared" ref="F42" si="7">F44+F51</f>
        <v>24755.665349999999</v>
      </c>
    </row>
    <row r="43" spans="1:6" s="49" customFormat="1" ht="12.95" customHeight="1" thickBot="1" x14ac:dyDescent="0.3">
      <c r="A43" s="50"/>
      <c r="B43" s="51"/>
      <c r="C43" s="48"/>
      <c r="D43" s="44"/>
      <c r="E43" s="44"/>
      <c r="F43" s="44"/>
    </row>
    <row r="44" spans="1:6" s="49" customFormat="1" ht="12.95" customHeight="1" thickBot="1" x14ac:dyDescent="0.3">
      <c r="A44" s="50"/>
      <c r="B44" s="54" t="s">
        <v>21</v>
      </c>
      <c r="C44" s="48" t="s">
        <v>7</v>
      </c>
      <c r="D44" s="44">
        <f>SUM(D46:D49)</f>
        <v>72161.813750000001</v>
      </c>
      <c r="E44" s="44">
        <f t="shared" ref="E44:F44" si="8">SUM(E46:E49)</f>
        <v>22318.854999999996</v>
      </c>
      <c r="F44" s="44">
        <f t="shared" si="8"/>
        <v>23434.797749999998</v>
      </c>
    </row>
    <row r="45" spans="1:6" s="49" customFormat="1" ht="12.95" customHeight="1" thickBot="1" x14ac:dyDescent="0.3">
      <c r="A45" s="50"/>
      <c r="B45" s="54" t="s">
        <v>10</v>
      </c>
      <c r="C45" s="48"/>
      <c r="D45" s="44"/>
      <c r="E45" s="44"/>
      <c r="F45" s="44"/>
    </row>
    <row r="46" spans="1:6" s="49" customFormat="1" ht="12.95" customHeight="1" thickBot="1" x14ac:dyDescent="0.3">
      <c r="A46" s="50"/>
      <c r="B46" s="54" t="s">
        <v>11</v>
      </c>
      <c r="C46" s="48" t="s">
        <v>7</v>
      </c>
      <c r="D46" s="44">
        <v>47602.57935</v>
      </c>
      <c r="E46" s="44"/>
      <c r="F46" s="44"/>
    </row>
    <row r="47" spans="1:6" s="49" customFormat="1" ht="12.95" customHeight="1" thickBot="1" x14ac:dyDescent="0.3">
      <c r="A47" s="50"/>
      <c r="B47" s="54" t="s">
        <v>12</v>
      </c>
      <c r="C47" s="48" t="s">
        <v>7</v>
      </c>
      <c r="D47" s="44">
        <v>11396.557500000001</v>
      </c>
      <c r="E47" s="44">
        <v>11022.85</v>
      </c>
      <c r="F47" s="44">
        <v>11573.9925</v>
      </c>
    </row>
    <row r="48" spans="1:6" s="49" customFormat="1" ht="12.95" customHeight="1" thickBot="1" x14ac:dyDescent="0.3">
      <c r="A48" s="50"/>
      <c r="B48" s="54" t="s">
        <v>13</v>
      </c>
      <c r="C48" s="48" t="s">
        <v>7</v>
      </c>
      <c r="D48" s="44">
        <v>10999.9701</v>
      </c>
      <c r="E48" s="44">
        <v>9085.8349999999991</v>
      </c>
      <c r="F48" s="44">
        <v>9540.1267499999994</v>
      </c>
    </row>
    <row r="49" spans="1:6" s="49" customFormat="1" ht="12.95" customHeight="1" thickBot="1" x14ac:dyDescent="0.3">
      <c r="A49" s="50"/>
      <c r="B49" s="54" t="s">
        <v>14</v>
      </c>
      <c r="C49" s="48" t="s">
        <v>7</v>
      </c>
      <c r="D49" s="44">
        <v>2162.7067999999999</v>
      </c>
      <c r="E49" s="44">
        <v>2210.17</v>
      </c>
      <c r="F49" s="44">
        <v>2320.6785</v>
      </c>
    </row>
    <row r="50" spans="1:6" s="49" customFormat="1" ht="12.95" customHeight="1" thickBot="1" x14ac:dyDescent="0.3">
      <c r="A50" s="50"/>
      <c r="B50" s="51"/>
      <c r="C50" s="48"/>
      <c r="D50" s="44"/>
      <c r="E50" s="44"/>
      <c r="F50" s="44"/>
    </row>
    <row r="51" spans="1:6" s="49" customFormat="1" ht="12.95" customHeight="1" thickBot="1" x14ac:dyDescent="0.3">
      <c r="A51" s="50"/>
      <c r="B51" s="54" t="s">
        <v>24</v>
      </c>
      <c r="C51" s="48" t="s">
        <v>7</v>
      </c>
      <c r="D51" s="44">
        <f>D53</f>
        <v>929.44799999999998</v>
      </c>
      <c r="E51" s="44">
        <f t="shared" ref="E51:F51" si="9">E53</f>
        <v>1257.969142857143</v>
      </c>
      <c r="F51" s="44">
        <f t="shared" si="9"/>
        <v>1320.8676000000003</v>
      </c>
    </row>
    <row r="52" spans="1:6" s="49" customFormat="1" ht="12.95" customHeight="1" thickBot="1" x14ac:dyDescent="0.3">
      <c r="A52" s="50"/>
      <c r="B52" s="54" t="s">
        <v>10</v>
      </c>
      <c r="C52" s="48"/>
      <c r="D52" s="44"/>
      <c r="E52" s="44"/>
      <c r="F52" s="44"/>
    </row>
    <row r="53" spans="1:6" s="49" customFormat="1" ht="12.95" customHeight="1" thickBot="1" x14ac:dyDescent="0.3">
      <c r="A53" s="50"/>
      <c r="B53" s="54" t="s">
        <v>11</v>
      </c>
      <c r="C53" s="48" t="s">
        <v>7</v>
      </c>
      <c r="D53" s="44">
        <v>929.44799999999998</v>
      </c>
      <c r="E53" s="44">
        <v>1257.969142857143</v>
      </c>
      <c r="F53" s="44">
        <v>1320.8676000000003</v>
      </c>
    </row>
    <row r="54" spans="1:6" s="49" customFormat="1" ht="12.95" customHeight="1" thickBot="1" x14ac:dyDescent="0.3">
      <c r="A54" s="50"/>
      <c r="B54" s="51"/>
      <c r="C54" s="48"/>
      <c r="D54" s="44"/>
      <c r="E54" s="44"/>
      <c r="F54" s="44"/>
    </row>
    <row r="55" spans="1:6" customFormat="1" ht="12.95" customHeight="1" thickBot="1" x14ac:dyDescent="0.3">
      <c r="A55" s="57" t="s">
        <v>25</v>
      </c>
      <c r="B55" s="58" t="s">
        <v>26</v>
      </c>
      <c r="C55" s="52" t="s">
        <v>7</v>
      </c>
      <c r="D55" s="46">
        <f>SUM(D57:D60)</f>
        <v>9718.3997899999995</v>
      </c>
      <c r="E55" s="46">
        <f t="shared" ref="E55:F55" si="10">SUM(E57:E60)</f>
        <v>9991.1912900000007</v>
      </c>
      <c r="F55" s="46">
        <f t="shared" si="10"/>
        <v>10490.750854500002</v>
      </c>
    </row>
    <row r="56" spans="1:6" s="49" customFormat="1" ht="12.95" customHeight="1" thickBot="1" x14ac:dyDescent="0.3">
      <c r="A56" s="50"/>
      <c r="B56" s="54" t="s">
        <v>10</v>
      </c>
      <c r="C56" s="48"/>
      <c r="D56" s="44"/>
      <c r="E56" s="44"/>
      <c r="F56" s="44"/>
    </row>
    <row r="57" spans="1:6" s="49" customFormat="1" ht="12.95" customHeight="1" thickBot="1" x14ac:dyDescent="0.3">
      <c r="A57" s="50"/>
      <c r="B57" s="54" t="s">
        <v>11</v>
      </c>
      <c r="C57" s="48" t="s">
        <v>7</v>
      </c>
      <c r="D57" s="44">
        <v>0</v>
      </c>
      <c r="E57" s="44">
        <v>0</v>
      </c>
      <c r="F57" s="44">
        <v>0</v>
      </c>
    </row>
    <row r="58" spans="1:6" customFormat="1" ht="12.95" customHeight="1" thickBot="1" x14ac:dyDescent="0.3">
      <c r="A58" s="50"/>
      <c r="B58" s="54" t="s">
        <v>12</v>
      </c>
      <c r="C58" s="48" t="s">
        <v>7</v>
      </c>
      <c r="D58" s="44">
        <v>3196.8062599999998</v>
      </c>
      <c r="E58" s="44">
        <v>3355</v>
      </c>
      <c r="F58" s="44">
        <v>3522.75</v>
      </c>
    </row>
    <row r="59" spans="1:6" customFormat="1" ht="12.95" customHeight="1" thickBot="1" x14ac:dyDescent="0.3">
      <c r="A59" s="50"/>
      <c r="B59" s="54" t="s">
        <v>13</v>
      </c>
      <c r="C59" s="48" t="s">
        <v>7</v>
      </c>
      <c r="D59" s="44">
        <v>6417.5758399999995</v>
      </c>
      <c r="E59" s="44">
        <v>6523.1</v>
      </c>
      <c r="F59" s="44">
        <v>6849.255000000001</v>
      </c>
    </row>
    <row r="60" spans="1:6" customFormat="1" ht="12.95" customHeight="1" thickBot="1" x14ac:dyDescent="0.3">
      <c r="A60" s="50"/>
      <c r="B60" s="54" t="s">
        <v>14</v>
      </c>
      <c r="C60" s="48" t="s">
        <v>7</v>
      </c>
      <c r="D60" s="44">
        <v>104.01769</v>
      </c>
      <c r="E60" s="44">
        <v>113.09129</v>
      </c>
      <c r="F60" s="44">
        <v>118.74585450000001</v>
      </c>
    </row>
    <row r="61" spans="1:6" s="49" customFormat="1" ht="12.95" customHeight="1" thickBot="1" x14ac:dyDescent="0.3">
      <c r="A61" s="50"/>
      <c r="B61" s="51"/>
      <c r="C61" s="48"/>
      <c r="D61" s="44"/>
      <c r="E61" s="44"/>
      <c r="F61" s="44"/>
    </row>
    <row r="62" spans="1:6" customFormat="1" ht="12.95" customHeight="1" thickBot="1" x14ac:dyDescent="0.3">
      <c r="A62" s="57" t="s">
        <v>27</v>
      </c>
      <c r="B62" s="58" t="s">
        <v>28</v>
      </c>
      <c r="C62" s="52" t="s">
        <v>7</v>
      </c>
      <c r="D62" s="46">
        <f>SUM(D64:D67)</f>
        <v>3325.01946</v>
      </c>
      <c r="E62" s="46">
        <f t="shared" ref="E62:F62" si="11">SUM(E64:E67)</f>
        <v>3018</v>
      </c>
      <c r="F62" s="46">
        <f t="shared" si="11"/>
        <v>3168.9</v>
      </c>
    </row>
    <row r="63" spans="1:6" s="49" customFormat="1" ht="12.95" customHeight="1" thickBot="1" x14ac:dyDescent="0.3">
      <c r="A63" s="50"/>
      <c r="B63" s="54" t="s">
        <v>10</v>
      </c>
      <c r="C63" s="48"/>
      <c r="D63" s="44"/>
      <c r="E63" s="44"/>
      <c r="F63" s="44"/>
    </row>
    <row r="64" spans="1:6" s="49" customFormat="1" ht="12.95" customHeight="1" thickBot="1" x14ac:dyDescent="0.3">
      <c r="A64" s="50"/>
      <c r="B64" s="54" t="s">
        <v>11</v>
      </c>
      <c r="C64" s="48" t="s">
        <v>7</v>
      </c>
      <c r="D64" s="44">
        <v>0</v>
      </c>
      <c r="E64" s="44">
        <v>0</v>
      </c>
      <c r="F64" s="44">
        <v>0</v>
      </c>
    </row>
    <row r="65" spans="1:10" customFormat="1" ht="12.95" customHeight="1" thickBot="1" x14ac:dyDescent="0.3">
      <c r="A65" s="50"/>
      <c r="B65" s="54" t="s">
        <v>12</v>
      </c>
      <c r="C65" s="48" t="s">
        <v>7</v>
      </c>
      <c r="D65" s="44">
        <v>1647.5601999999999</v>
      </c>
      <c r="E65" s="44">
        <v>1578</v>
      </c>
      <c r="F65" s="44">
        <v>1656.9</v>
      </c>
    </row>
    <row r="66" spans="1:10" customFormat="1" ht="12.95" customHeight="1" thickBot="1" x14ac:dyDescent="0.3">
      <c r="A66" s="50"/>
      <c r="B66" s="54" t="s">
        <v>13</v>
      </c>
      <c r="C66" s="48" t="s">
        <v>7</v>
      </c>
      <c r="D66" s="44">
        <v>1677.4592600000001</v>
      </c>
      <c r="E66" s="44">
        <v>1440</v>
      </c>
      <c r="F66" s="44">
        <v>1512</v>
      </c>
    </row>
    <row r="67" spans="1:10" s="49" customFormat="1" ht="12.95" customHeight="1" thickBot="1" x14ac:dyDescent="0.3">
      <c r="A67" s="50"/>
      <c r="B67" s="54" t="s">
        <v>14</v>
      </c>
      <c r="C67" s="48" t="s">
        <v>7</v>
      </c>
      <c r="D67" s="44">
        <v>0</v>
      </c>
      <c r="E67" s="44">
        <v>0</v>
      </c>
      <c r="F67" s="44">
        <v>0</v>
      </c>
    </row>
    <row r="68" spans="1:10" s="49" customFormat="1" ht="12.95" customHeight="1" thickBot="1" x14ac:dyDescent="0.3">
      <c r="A68" s="50"/>
      <c r="B68" s="51"/>
      <c r="C68" s="48"/>
      <c r="D68" s="44"/>
      <c r="E68" s="44"/>
      <c r="F68" s="44"/>
    </row>
    <row r="69" spans="1:10" customFormat="1" ht="39" customHeight="1" thickBot="1" x14ac:dyDescent="0.3">
      <c r="A69" s="62">
        <v>2</v>
      </c>
      <c r="B69" s="58" t="s">
        <v>29</v>
      </c>
      <c r="C69" s="52" t="s">
        <v>7</v>
      </c>
      <c r="D69" s="47">
        <f>'2023'!B45+'2023'!D51+'2023'!E51+'2023'!F51+'2023'!G51+'2023'!H51</f>
        <v>2212294.0251199999</v>
      </c>
      <c r="E69" s="47">
        <f>'2024'!B45+'2024'!D51+'2024'!E51+'2024'!F51+'2024'!G51+'2024'!H51</f>
        <v>2166748.7557828347</v>
      </c>
      <c r="F69" s="47">
        <f>'2025'!B45+'2025'!D51+'2025'!E51+'2025'!F51+'2025'!G51+'2025'!H51</f>
        <v>2329136.6225294862</v>
      </c>
    </row>
    <row r="70" spans="1:10" customFormat="1" ht="12.95" customHeight="1" thickBot="1" x14ac:dyDescent="0.3">
      <c r="A70" s="57" t="s">
        <v>30</v>
      </c>
      <c r="B70" s="58" t="s">
        <v>9</v>
      </c>
      <c r="C70" s="52" t="s">
        <v>7</v>
      </c>
      <c r="D70" s="46">
        <f>SUM(D72:D75)</f>
        <v>876290.09216999996</v>
      </c>
      <c r="E70" s="46">
        <f t="shared" ref="E70:F70" si="12">SUM(E72:E75)</f>
        <v>985295.56611764955</v>
      </c>
      <c r="F70" s="46">
        <f t="shared" si="12"/>
        <v>1055975.2475998877</v>
      </c>
      <c r="I70" s="4"/>
      <c r="J70" s="4"/>
    </row>
    <row r="71" spans="1:10" s="49" customFormat="1" ht="12.95" customHeight="1" thickBot="1" x14ac:dyDescent="0.3">
      <c r="A71" s="50"/>
      <c r="B71" s="54" t="s">
        <v>10</v>
      </c>
      <c r="C71" s="48"/>
      <c r="D71" s="44"/>
      <c r="E71" s="44"/>
      <c r="F71" s="44"/>
      <c r="J71" s="56"/>
    </row>
    <row r="72" spans="1:10" customFormat="1" ht="12.95" customHeight="1" thickBot="1" x14ac:dyDescent="0.3">
      <c r="A72" s="50"/>
      <c r="B72" s="54" t="s">
        <v>11</v>
      </c>
      <c r="C72" s="48" t="s">
        <v>7</v>
      </c>
      <c r="D72" s="44">
        <v>665194.66565999994</v>
      </c>
      <c r="E72" s="44">
        <v>753824.56666091853</v>
      </c>
      <c r="F72" s="44">
        <v>817203.96212645434</v>
      </c>
      <c r="G72" s="5"/>
      <c r="H72" s="4"/>
    </row>
    <row r="73" spans="1:10" customFormat="1" ht="12.95" customHeight="1" thickBot="1" x14ac:dyDescent="0.3">
      <c r="A73" s="50"/>
      <c r="B73" s="54" t="s">
        <v>12</v>
      </c>
      <c r="C73" s="48" t="s">
        <v>7</v>
      </c>
      <c r="D73" s="44">
        <f>'2023'!B11</f>
        <v>108135.37294</v>
      </c>
      <c r="E73" s="44">
        <f>'2024'!B11</f>
        <v>117824.19503986943</v>
      </c>
      <c r="F73" s="44">
        <f>'2025'!B11</f>
        <v>123501.76742972742</v>
      </c>
      <c r="H73" s="4"/>
      <c r="J73" s="4"/>
    </row>
    <row r="74" spans="1:10" customFormat="1" ht="12.95" customHeight="1" thickBot="1" x14ac:dyDescent="0.3">
      <c r="A74" s="50"/>
      <c r="B74" s="54" t="s">
        <v>13</v>
      </c>
      <c r="C74" s="48" t="s">
        <v>7</v>
      </c>
      <c r="D74" s="44">
        <v>74276.685110000006</v>
      </c>
      <c r="E74" s="44">
        <v>80801.917680695333</v>
      </c>
      <c r="F74" s="44">
        <v>80268.615170669276</v>
      </c>
      <c r="G74" s="5"/>
    </row>
    <row r="75" spans="1:10" customFormat="1" ht="12.95" customHeight="1" thickBot="1" x14ac:dyDescent="0.3">
      <c r="A75" s="50"/>
      <c r="B75" s="54" t="s">
        <v>14</v>
      </c>
      <c r="C75" s="48" t="s">
        <v>7</v>
      </c>
      <c r="D75" s="44">
        <f>'2023'!B13</f>
        <v>28683.368460000002</v>
      </c>
      <c r="E75" s="44">
        <f>'2024'!B13</f>
        <v>32844.8867361663</v>
      </c>
      <c r="F75" s="44">
        <f>'2025'!B13</f>
        <v>35000.902873036699</v>
      </c>
    </row>
    <row r="76" spans="1:10" s="49" customFormat="1" ht="12.95" customHeight="1" thickBot="1" x14ac:dyDescent="0.3">
      <c r="A76" s="50"/>
      <c r="B76" s="51"/>
      <c r="C76" s="75"/>
      <c r="D76" s="44"/>
      <c r="E76" s="44"/>
      <c r="F76" s="44"/>
    </row>
    <row r="77" spans="1:10" customFormat="1" ht="12.95" customHeight="1" thickBot="1" x14ac:dyDescent="0.3">
      <c r="A77" s="57" t="s">
        <v>31</v>
      </c>
      <c r="B77" s="58" t="s">
        <v>16</v>
      </c>
      <c r="C77" s="52" t="s">
        <v>7</v>
      </c>
      <c r="D77" s="46">
        <f>SUM(D79:D82)</f>
        <v>480631.48792999994</v>
      </c>
      <c r="E77" s="46">
        <f t="shared" ref="E77:F77" si="13">SUM(E79:E82)</f>
        <v>479673.03522621538</v>
      </c>
      <c r="F77" s="46">
        <f t="shared" si="13"/>
        <v>510490.9035418604</v>
      </c>
    </row>
    <row r="78" spans="1:10" customFormat="1" ht="12.95" customHeight="1" thickBot="1" x14ac:dyDescent="0.3">
      <c r="A78" s="50"/>
      <c r="B78" s="54" t="s">
        <v>10</v>
      </c>
      <c r="C78" s="48"/>
      <c r="D78" s="44"/>
      <c r="E78" s="44"/>
      <c r="F78" s="44"/>
      <c r="H78" s="4"/>
    </row>
    <row r="79" spans="1:10" customFormat="1" ht="12.95" customHeight="1" thickBot="1" x14ac:dyDescent="0.3">
      <c r="A79" s="50"/>
      <c r="B79" s="54" t="s">
        <v>11</v>
      </c>
      <c r="C79" s="48" t="s">
        <v>7</v>
      </c>
      <c r="D79" s="44">
        <f>'2023'!B22</f>
        <v>372907.90208999999</v>
      </c>
      <c r="E79" s="44">
        <f>'2024'!B22</f>
        <v>362225.77097292314</v>
      </c>
      <c r="F79" s="44">
        <f>'2025'!B22</f>
        <v>383282.02872778272</v>
      </c>
      <c r="H79" s="1"/>
      <c r="I79" s="5"/>
    </row>
    <row r="80" spans="1:10" customFormat="1" ht="12.95" customHeight="1" thickBot="1" x14ac:dyDescent="0.3">
      <c r="A80" s="50"/>
      <c r="B80" s="54" t="s">
        <v>12</v>
      </c>
      <c r="C80" s="48" t="s">
        <v>7</v>
      </c>
      <c r="D80" s="44">
        <f>'2023'!B23</f>
        <v>44216.616069999996</v>
      </c>
      <c r="E80" s="44">
        <f>'2024'!B23</f>
        <v>47418.712908697518</v>
      </c>
      <c r="F80" s="44">
        <f>'2025'!B23</f>
        <v>52567.881646036833</v>
      </c>
      <c r="H80" s="5"/>
    </row>
    <row r="81" spans="1:10" customFormat="1" ht="12.95" customHeight="1" thickBot="1" x14ac:dyDescent="0.3">
      <c r="A81" s="50"/>
      <c r="B81" s="54" t="s">
        <v>13</v>
      </c>
      <c r="C81" s="48" t="s">
        <v>7</v>
      </c>
      <c r="D81" s="44">
        <f>'2023'!B24</f>
        <v>41582.710890000002</v>
      </c>
      <c r="E81" s="44">
        <f>'2024'!B24</f>
        <v>44506.839816761298</v>
      </c>
      <c r="F81" s="44">
        <f>'2025'!B24</f>
        <v>46850.852138579998</v>
      </c>
    </row>
    <row r="82" spans="1:10" customFormat="1" ht="12.95" customHeight="1" thickBot="1" x14ac:dyDescent="0.3">
      <c r="A82" s="50"/>
      <c r="B82" s="54" t="s">
        <v>14</v>
      </c>
      <c r="C82" s="48" t="s">
        <v>7</v>
      </c>
      <c r="D82" s="44">
        <f>'2023'!B25</f>
        <v>21924.258880000001</v>
      </c>
      <c r="E82" s="44">
        <f>'2024'!B25</f>
        <v>25521.711527833369</v>
      </c>
      <c r="F82" s="44">
        <f>'2025'!B25</f>
        <v>27790.141029460854</v>
      </c>
    </row>
    <row r="83" spans="1:10" customFormat="1" ht="12.95" customHeight="1" thickBot="1" x14ac:dyDescent="0.3">
      <c r="A83" s="50"/>
      <c r="B83" s="51"/>
      <c r="C83" s="48"/>
      <c r="D83" s="44"/>
      <c r="E83" s="44"/>
      <c r="F83" s="44"/>
    </row>
    <row r="84" spans="1:10" customFormat="1" ht="12.95" customHeight="1" thickBot="1" x14ac:dyDescent="0.3">
      <c r="A84" s="57" t="s">
        <v>32</v>
      </c>
      <c r="B84" s="58" t="s">
        <v>33</v>
      </c>
      <c r="C84" s="52" t="s">
        <v>7</v>
      </c>
      <c r="D84" s="46">
        <f>SUM(D86:D89)</f>
        <v>8440.9942699999992</v>
      </c>
      <c r="E84" s="46">
        <f>SUM(E86:E89)</f>
        <v>9851.8984571997371</v>
      </c>
      <c r="F84" s="46">
        <f>SUM(F86:F89)</f>
        <v>10638.841984151988</v>
      </c>
      <c r="H84" s="1"/>
    </row>
    <row r="85" spans="1:10" customFormat="1" ht="12.95" customHeight="1" thickBot="1" x14ac:dyDescent="0.3">
      <c r="A85" s="50"/>
      <c r="B85" s="54" t="s">
        <v>10</v>
      </c>
      <c r="C85" s="48"/>
      <c r="D85" s="44"/>
      <c r="E85" s="44"/>
      <c r="F85" s="44"/>
      <c r="I85" s="4"/>
    </row>
    <row r="86" spans="1:10" customFormat="1" ht="12.95" customHeight="1" thickBot="1" x14ac:dyDescent="0.3">
      <c r="A86" s="50"/>
      <c r="B86" s="54" t="s">
        <v>11</v>
      </c>
      <c r="C86" s="48" t="s">
        <v>7</v>
      </c>
      <c r="D86" s="44">
        <v>7984.2257300000001</v>
      </c>
      <c r="E86" s="44">
        <v>9395.602229737824</v>
      </c>
      <c r="F86" s="44">
        <v>10185.557367434049</v>
      </c>
      <c r="J86" s="4"/>
    </row>
    <row r="87" spans="1:10" s="49" customFormat="1" ht="12.95" customHeight="1" thickBot="1" x14ac:dyDescent="0.3">
      <c r="A87" s="50"/>
      <c r="B87" s="54" t="s">
        <v>12</v>
      </c>
      <c r="C87" s="48" t="s">
        <v>7</v>
      </c>
      <c r="D87" s="44">
        <v>0</v>
      </c>
      <c r="E87" s="44">
        <v>0</v>
      </c>
      <c r="F87" s="44">
        <v>0</v>
      </c>
      <c r="I87" s="56"/>
    </row>
    <row r="88" spans="1:10" customFormat="1" ht="12.95" customHeight="1" thickBot="1" x14ac:dyDescent="0.3">
      <c r="A88" s="50"/>
      <c r="B88" s="54" t="s">
        <v>13</v>
      </c>
      <c r="C88" s="48" t="s">
        <v>7</v>
      </c>
      <c r="D88" s="44">
        <v>456.76853999999992</v>
      </c>
      <c r="E88" s="44">
        <v>456.29622746191262</v>
      </c>
      <c r="F88" s="44">
        <v>453.28461671793889</v>
      </c>
    </row>
    <row r="89" spans="1:10" s="49" customFormat="1" ht="12.95" customHeight="1" thickBot="1" x14ac:dyDescent="0.3">
      <c r="A89" s="50"/>
      <c r="B89" s="54" t="s">
        <v>14</v>
      </c>
      <c r="C89" s="48" t="s">
        <v>7</v>
      </c>
      <c r="D89" s="44">
        <v>0</v>
      </c>
      <c r="E89" s="44">
        <v>0</v>
      </c>
      <c r="F89" s="44">
        <v>0</v>
      </c>
    </row>
    <row r="90" spans="1:10" s="49" customFormat="1" ht="12.95" customHeight="1" thickBot="1" x14ac:dyDescent="0.3">
      <c r="A90" s="50"/>
      <c r="B90" s="51"/>
      <c r="C90" s="48"/>
      <c r="D90" s="44"/>
      <c r="E90" s="44"/>
      <c r="F90" s="44"/>
    </row>
    <row r="91" spans="1:10" customFormat="1" ht="27" customHeight="1" thickBot="1" x14ac:dyDescent="0.3">
      <c r="A91" s="57" t="s">
        <v>34</v>
      </c>
      <c r="B91" s="59" t="s">
        <v>20</v>
      </c>
      <c r="C91" s="52" t="s">
        <v>7</v>
      </c>
      <c r="D91" s="47">
        <f>D93+D100</f>
        <v>116757.06212000002</v>
      </c>
      <c r="E91" s="47">
        <f>E93+E100</f>
        <v>68236.068726315847</v>
      </c>
      <c r="F91" s="47">
        <f t="shared" ref="F91" si="14">F93+F100</f>
        <v>72811.230372441176</v>
      </c>
    </row>
    <row r="92" spans="1:10" customFormat="1" ht="12.95" customHeight="1" thickBot="1" x14ac:dyDescent="0.3">
      <c r="A92" s="50"/>
      <c r="B92" s="60"/>
      <c r="C92" s="75"/>
      <c r="D92" s="44"/>
      <c r="E92" s="44"/>
      <c r="F92" s="44"/>
    </row>
    <row r="93" spans="1:10" customFormat="1" ht="12.95" customHeight="1" thickBot="1" x14ac:dyDescent="0.3">
      <c r="A93" s="50"/>
      <c r="B93" s="61" t="s">
        <v>21</v>
      </c>
      <c r="C93" s="48" t="s">
        <v>7</v>
      </c>
      <c r="D93" s="44">
        <f>SUM(D95:D98)</f>
        <v>93783.280970000022</v>
      </c>
      <c r="E93" s="44">
        <f>SUM(E95:E98)</f>
        <v>44621.309937867911</v>
      </c>
      <c r="F93" s="44">
        <f>SUM(F95:F98)</f>
        <v>47327.008081226813</v>
      </c>
      <c r="H93" s="4"/>
    </row>
    <row r="94" spans="1:10" customFormat="1" ht="12.95" customHeight="1" thickBot="1" x14ac:dyDescent="0.3">
      <c r="A94" s="50"/>
      <c r="B94" s="54" t="s">
        <v>10</v>
      </c>
      <c r="C94" s="48"/>
      <c r="D94" s="44"/>
      <c r="E94" s="44"/>
      <c r="F94" s="44"/>
    </row>
    <row r="95" spans="1:10" customFormat="1" ht="12.95" customHeight="1" thickBot="1" x14ac:dyDescent="0.3">
      <c r="A95" s="50"/>
      <c r="B95" s="54" t="s">
        <v>11</v>
      </c>
      <c r="C95" s="48" t="s">
        <v>7</v>
      </c>
      <c r="D95" s="44">
        <v>51219.22745000002</v>
      </c>
      <c r="E95" s="44">
        <v>0</v>
      </c>
      <c r="F95" s="44">
        <v>0</v>
      </c>
      <c r="I95" s="4"/>
    </row>
    <row r="96" spans="1:10" customFormat="1" ht="12.95" customHeight="1" thickBot="1" x14ac:dyDescent="0.3">
      <c r="A96" s="50"/>
      <c r="B96" s="54" t="s">
        <v>12</v>
      </c>
      <c r="C96" s="48" t="s">
        <v>7</v>
      </c>
      <c r="D96" s="44">
        <f>'2023'!B17</f>
        <v>19620.585749999998</v>
      </c>
      <c r="E96" s="44">
        <f>'2024'!B17</f>
        <v>20530.420803158126</v>
      </c>
      <c r="F96" s="44">
        <f>'2025'!B17</f>
        <v>22258.849553186716</v>
      </c>
      <c r="H96" s="1"/>
      <c r="I96" s="5"/>
    </row>
    <row r="97" spans="1:9" customFormat="1" ht="12.95" customHeight="1" thickBot="1" x14ac:dyDescent="0.3">
      <c r="A97" s="50"/>
      <c r="B97" s="54" t="s">
        <v>13</v>
      </c>
      <c r="C97" s="48" t="s">
        <v>7</v>
      </c>
      <c r="D97" s="44">
        <f>'2023'!B18</f>
        <v>8784.1541900000011</v>
      </c>
      <c r="E97" s="44">
        <f>'2024'!B18</f>
        <v>9494.2415307342417</v>
      </c>
      <c r="F97" s="44">
        <f>'2025'!B18</f>
        <v>9363.0447079036294</v>
      </c>
    </row>
    <row r="98" spans="1:9" customFormat="1" ht="12.95" customHeight="1" thickBot="1" x14ac:dyDescent="0.3">
      <c r="A98" s="50"/>
      <c r="B98" s="54" t="s">
        <v>14</v>
      </c>
      <c r="C98" s="48" t="s">
        <v>7</v>
      </c>
      <c r="D98" s="44">
        <f>'2023'!B19</f>
        <v>14159.313579999998</v>
      </c>
      <c r="E98" s="44">
        <f>'2024'!B19</f>
        <v>14596.647603975542</v>
      </c>
      <c r="F98" s="44">
        <f>'2025'!B19</f>
        <v>15705.113820136468</v>
      </c>
    </row>
    <row r="99" spans="1:9" customFormat="1" ht="12.95" customHeight="1" thickBot="1" x14ac:dyDescent="0.3">
      <c r="A99" s="50"/>
      <c r="B99" s="51"/>
      <c r="C99" s="48"/>
      <c r="D99" s="44"/>
      <c r="E99" s="44"/>
      <c r="F99" s="44"/>
      <c r="H99" s="1"/>
    </row>
    <row r="100" spans="1:9" customFormat="1" ht="15.75" thickBot="1" x14ac:dyDescent="0.3">
      <c r="A100" s="50"/>
      <c r="B100" s="54" t="s">
        <v>24</v>
      </c>
      <c r="C100" s="48" t="s">
        <v>7</v>
      </c>
      <c r="D100" s="76">
        <f>D102</f>
        <v>22973.781149999999</v>
      </c>
      <c r="E100" s="76">
        <f t="shared" ref="E100:F100" si="15">E102</f>
        <v>23614.758788447936</v>
      </c>
      <c r="F100" s="76">
        <f t="shared" si="15"/>
        <v>25484.222291214362</v>
      </c>
      <c r="H100" s="6"/>
    </row>
    <row r="101" spans="1:9" customFormat="1" ht="12.95" customHeight="1" thickBot="1" x14ac:dyDescent="0.3">
      <c r="A101" s="50"/>
      <c r="B101" s="54" t="s">
        <v>10</v>
      </c>
      <c r="C101" s="48"/>
      <c r="D101" s="44"/>
      <c r="E101" s="44"/>
      <c r="F101" s="44"/>
    </row>
    <row r="102" spans="1:9" customFormat="1" ht="12.95" customHeight="1" thickBot="1" x14ac:dyDescent="0.3">
      <c r="A102" s="50"/>
      <c r="B102" s="54" t="s">
        <v>11</v>
      </c>
      <c r="C102" s="48" t="s">
        <v>7</v>
      </c>
      <c r="D102" s="44">
        <v>22973.781149999999</v>
      </c>
      <c r="E102" s="44">
        <f>'2024'!B16</f>
        <v>23614.758788447936</v>
      </c>
      <c r="F102" s="44">
        <f>'2025'!B16</f>
        <v>25484.222291214362</v>
      </c>
    </row>
    <row r="103" spans="1:9" customFormat="1" ht="12.95" customHeight="1" thickBot="1" x14ac:dyDescent="0.3">
      <c r="A103" s="50"/>
      <c r="B103" s="60"/>
      <c r="C103" s="75"/>
      <c r="D103" s="44"/>
      <c r="E103" s="44"/>
      <c r="F103" s="44"/>
    </row>
    <row r="104" spans="1:9" customFormat="1" ht="12.95" customHeight="1" thickBot="1" x14ac:dyDescent="0.3">
      <c r="A104" s="57" t="s">
        <v>35</v>
      </c>
      <c r="B104" s="58" t="s">
        <v>23</v>
      </c>
      <c r="C104" s="52" t="s">
        <v>7</v>
      </c>
      <c r="D104" s="46">
        <f>D106+D113</f>
        <v>126955.33024999998</v>
      </c>
      <c r="E104" s="46">
        <f>E106+E113</f>
        <v>63637.036652832743</v>
      </c>
      <c r="F104" s="46">
        <f t="shared" ref="F104" si="16">F106+F113</f>
        <v>67363.711798393517</v>
      </c>
    </row>
    <row r="105" spans="1:9" customFormat="1" ht="12.95" customHeight="1" thickBot="1" x14ac:dyDescent="0.3">
      <c r="A105" s="50"/>
      <c r="B105" s="51"/>
      <c r="C105" s="48"/>
      <c r="D105" s="44"/>
      <c r="E105" s="44"/>
      <c r="F105" s="44"/>
      <c r="I105" s="4"/>
    </row>
    <row r="106" spans="1:9" customFormat="1" ht="12.95" customHeight="1" thickBot="1" x14ac:dyDescent="0.3">
      <c r="A106" s="50"/>
      <c r="B106" s="54" t="s">
        <v>21</v>
      </c>
      <c r="C106" s="48" t="s">
        <v>7</v>
      </c>
      <c r="D106" s="44">
        <f>SUM(D108:D111)</f>
        <v>118828.13775999998</v>
      </c>
      <c r="E106" s="44">
        <f>SUM(E108:E111)</f>
        <v>45414.522602378835</v>
      </c>
      <c r="F106" s="44">
        <f>SUM(F108:F111)</f>
        <v>47657.721916918585</v>
      </c>
    </row>
    <row r="107" spans="1:9" customFormat="1" ht="12.95" customHeight="1" thickBot="1" x14ac:dyDescent="0.3">
      <c r="A107" s="50"/>
      <c r="B107" s="54" t="s">
        <v>10</v>
      </c>
      <c r="C107" s="48"/>
      <c r="D107" s="44"/>
      <c r="E107" s="44"/>
      <c r="F107" s="44"/>
    </row>
    <row r="108" spans="1:9" customFormat="1" ht="12.95" customHeight="1" thickBot="1" x14ac:dyDescent="0.3">
      <c r="A108" s="50"/>
      <c r="B108" s="54" t="s">
        <v>11</v>
      </c>
      <c r="C108" s="48" t="s">
        <v>7</v>
      </c>
      <c r="D108" s="44">
        <v>75884.354169999991</v>
      </c>
      <c r="E108" s="44">
        <v>0</v>
      </c>
      <c r="F108" s="44">
        <v>0</v>
      </c>
      <c r="H108" s="1"/>
    </row>
    <row r="109" spans="1:9" customFormat="1" ht="12.95" customHeight="1" thickBot="1" x14ac:dyDescent="0.3">
      <c r="A109" s="50"/>
      <c r="B109" s="54" t="s">
        <v>12</v>
      </c>
      <c r="C109" s="48" t="s">
        <v>7</v>
      </c>
      <c r="D109" s="44">
        <f>'2023'!B29</f>
        <v>16842.12442</v>
      </c>
      <c r="E109" s="44">
        <f>'2024'!B29</f>
        <v>18523.499127798023</v>
      </c>
      <c r="F109" s="44">
        <f>'2025'!B29</f>
        <v>20032.042789521896</v>
      </c>
      <c r="H109" s="5"/>
      <c r="I109" s="5"/>
    </row>
    <row r="110" spans="1:9" customFormat="1" ht="12.95" customHeight="1" thickBot="1" x14ac:dyDescent="0.3">
      <c r="A110" s="50"/>
      <c r="B110" s="54" t="s">
        <v>13</v>
      </c>
      <c r="C110" s="48" t="s">
        <v>7</v>
      </c>
      <c r="D110" s="44">
        <f>'2023'!B30</f>
        <v>16935.833470000001</v>
      </c>
      <c r="E110" s="44">
        <f>'2024'!B30</f>
        <v>17264.671008114659</v>
      </c>
      <c r="F110" s="44">
        <f>'2025'!B30</f>
        <v>17325.661456112179</v>
      </c>
    </row>
    <row r="111" spans="1:9" customFormat="1" ht="12.95" customHeight="1" thickBot="1" x14ac:dyDescent="0.3">
      <c r="A111" s="50"/>
      <c r="B111" s="54" t="s">
        <v>14</v>
      </c>
      <c r="C111" s="48" t="s">
        <v>7</v>
      </c>
      <c r="D111" s="44">
        <f>'2023'!B31</f>
        <v>9165.8256999999994</v>
      </c>
      <c r="E111" s="44">
        <f>'2024'!B31</f>
        <v>9626.3524664661527</v>
      </c>
      <c r="F111" s="44">
        <f>'2025'!B31</f>
        <v>10300.017671284517</v>
      </c>
    </row>
    <row r="112" spans="1:9" customFormat="1" ht="12.95" customHeight="1" thickBot="1" x14ac:dyDescent="0.3">
      <c r="A112" s="50"/>
      <c r="B112" s="51"/>
      <c r="C112" s="48"/>
      <c r="D112" s="44"/>
      <c r="E112" s="44"/>
      <c r="F112" s="44"/>
    </row>
    <row r="113" spans="1:8" customFormat="1" ht="12.95" customHeight="1" thickBot="1" x14ac:dyDescent="0.3">
      <c r="A113" s="50"/>
      <c r="B113" s="54" t="s">
        <v>24</v>
      </c>
      <c r="C113" s="48" t="s">
        <v>7</v>
      </c>
      <c r="D113" s="44">
        <f>D115</f>
        <v>8127.1924899999995</v>
      </c>
      <c r="E113" s="44">
        <f t="shared" ref="E113:F113" si="17">E115</f>
        <v>18222.514050453909</v>
      </c>
      <c r="F113" s="44">
        <f t="shared" si="17"/>
        <v>19705.989881474939</v>
      </c>
    </row>
    <row r="114" spans="1:8" customFormat="1" ht="12.95" customHeight="1" thickBot="1" x14ac:dyDescent="0.3">
      <c r="A114" s="50"/>
      <c r="B114" s="54" t="s">
        <v>10</v>
      </c>
      <c r="C114" s="48"/>
      <c r="D114" s="44"/>
      <c r="E114" s="44"/>
      <c r="F114" s="44"/>
      <c r="H114" s="4"/>
    </row>
    <row r="115" spans="1:8" customFormat="1" ht="12.95" customHeight="1" thickBot="1" x14ac:dyDescent="0.3">
      <c r="A115" s="50"/>
      <c r="B115" s="54" t="s">
        <v>11</v>
      </c>
      <c r="C115" s="48" t="s">
        <v>7</v>
      </c>
      <c r="D115" s="44">
        <v>8127.1924899999995</v>
      </c>
      <c r="E115" s="44">
        <f>'2024'!B28</f>
        <v>18222.514050453909</v>
      </c>
      <c r="F115" s="44">
        <f>'2025'!B28</f>
        <v>19705.989881474939</v>
      </c>
    </row>
    <row r="116" spans="1:8" customFormat="1" ht="12.95" customHeight="1" thickBot="1" x14ac:dyDescent="0.3">
      <c r="A116" s="50"/>
      <c r="B116" s="51"/>
      <c r="C116" s="53"/>
      <c r="D116" s="44"/>
      <c r="E116" s="44"/>
      <c r="F116" s="44"/>
    </row>
    <row r="117" spans="1:8" customFormat="1" ht="12.95" customHeight="1" thickBot="1" x14ac:dyDescent="0.3">
      <c r="A117" s="57" t="s">
        <v>36</v>
      </c>
      <c r="B117" s="58" t="s">
        <v>26</v>
      </c>
      <c r="C117" s="52" t="s">
        <v>7</v>
      </c>
      <c r="D117" s="46">
        <f>SUM(D119:D122)</f>
        <v>36315.335460000002</v>
      </c>
      <c r="E117" s="46">
        <f t="shared" ref="E117:F117" si="18">SUM(E119:E122)</f>
        <v>39728.017606337176</v>
      </c>
      <c r="F117" s="46">
        <f t="shared" si="18"/>
        <v>41352.042171070862</v>
      </c>
    </row>
    <row r="118" spans="1:8" customFormat="1" ht="12.95" customHeight="1" thickBot="1" x14ac:dyDescent="0.3">
      <c r="A118" s="50"/>
      <c r="B118" s="54" t="s">
        <v>10</v>
      </c>
      <c r="C118" s="48"/>
      <c r="D118" s="44"/>
      <c r="E118" s="44"/>
      <c r="F118" s="44"/>
    </row>
    <row r="119" spans="1:8" customFormat="1" ht="12.95" customHeight="1" thickBot="1" x14ac:dyDescent="0.3">
      <c r="A119" s="50"/>
      <c r="B119" s="54" t="s">
        <v>11</v>
      </c>
      <c r="C119" s="48" t="s">
        <v>7</v>
      </c>
      <c r="D119" s="44">
        <v>0</v>
      </c>
      <c r="E119" s="44">
        <f>'2024'!B34</f>
        <v>0</v>
      </c>
      <c r="F119" s="44">
        <v>0</v>
      </c>
    </row>
    <row r="120" spans="1:8" customFormat="1" ht="12.95" customHeight="1" thickBot="1" x14ac:dyDescent="0.3">
      <c r="A120" s="50"/>
      <c r="B120" s="54" t="s">
        <v>12</v>
      </c>
      <c r="C120" s="48" t="s">
        <v>7</v>
      </c>
      <c r="D120" s="44">
        <f>'2023'!B35</f>
        <v>15333.227320000002</v>
      </c>
      <c r="E120" s="44">
        <f>'2024'!B35</f>
        <v>16749.51849996809</v>
      </c>
      <c r="F120" s="44">
        <f>'2025'!B35</f>
        <v>18010.448493897358</v>
      </c>
    </row>
    <row r="121" spans="1:8" customFormat="1" ht="12.95" customHeight="1" thickBot="1" x14ac:dyDescent="0.3">
      <c r="A121" s="50"/>
      <c r="B121" s="54" t="s">
        <v>13</v>
      </c>
      <c r="C121" s="48" t="s">
        <v>7</v>
      </c>
      <c r="D121" s="44">
        <f>'2023'!B36</f>
        <v>15746.96492</v>
      </c>
      <c r="E121" s="44">
        <f>'2024'!B36</f>
        <v>16920.230954252118</v>
      </c>
      <c r="F121" s="44">
        <f>'2025'!B36</f>
        <v>17053.631275296582</v>
      </c>
    </row>
    <row r="122" spans="1:8" customFormat="1" ht="12.95" customHeight="1" thickBot="1" x14ac:dyDescent="0.3">
      <c r="A122" s="50"/>
      <c r="B122" s="54" t="s">
        <v>14</v>
      </c>
      <c r="C122" s="48" t="s">
        <v>7</v>
      </c>
      <c r="D122" s="44">
        <f>'2023'!B37</f>
        <v>5235.1432199999999</v>
      </c>
      <c r="E122" s="44">
        <f>'2024'!B37</f>
        <v>6058.2681521169688</v>
      </c>
      <c r="F122" s="44">
        <f>'2025'!B37</f>
        <v>6287.9624018769227</v>
      </c>
    </row>
    <row r="123" spans="1:8" customFormat="1" ht="12.95" customHeight="1" thickBot="1" x14ac:dyDescent="0.3">
      <c r="A123" s="50"/>
      <c r="B123" s="51"/>
      <c r="C123" s="48"/>
      <c r="D123" s="44"/>
      <c r="E123" s="44"/>
      <c r="F123" s="44"/>
    </row>
    <row r="124" spans="1:8" customFormat="1" ht="12.95" customHeight="1" thickBot="1" x14ac:dyDescent="0.3">
      <c r="A124" s="57" t="s">
        <v>37</v>
      </c>
      <c r="B124" s="58" t="s">
        <v>28</v>
      </c>
      <c r="C124" s="52" t="s">
        <v>7</v>
      </c>
      <c r="D124" s="46">
        <f>SUM(D126:D129)</f>
        <v>2064.3800300000003</v>
      </c>
      <c r="E124" s="46">
        <f>SUM(E126:E129)</f>
        <v>2239.114513719599</v>
      </c>
      <c r="F124" s="46">
        <f>SUM(F126:F129)</f>
        <v>2356.0632613176817</v>
      </c>
    </row>
    <row r="125" spans="1:8" customFormat="1" ht="12.95" customHeight="1" thickBot="1" x14ac:dyDescent="0.3">
      <c r="A125" s="50"/>
      <c r="B125" s="54" t="s">
        <v>10</v>
      </c>
      <c r="C125" s="48"/>
      <c r="D125" s="44"/>
      <c r="E125" s="44"/>
      <c r="F125" s="44"/>
    </row>
    <row r="126" spans="1:8" customFormat="1" ht="12.95" customHeight="1" thickBot="1" x14ac:dyDescent="0.3">
      <c r="A126" s="50"/>
      <c r="B126" s="54" t="s">
        <v>11</v>
      </c>
      <c r="C126" s="48" t="s">
        <v>7</v>
      </c>
      <c r="D126" s="44">
        <v>0</v>
      </c>
      <c r="E126" s="44">
        <f>'2024'!B40</f>
        <v>0</v>
      </c>
      <c r="F126" s="44">
        <v>0</v>
      </c>
    </row>
    <row r="127" spans="1:8" customFormat="1" ht="12.95" customHeight="1" thickBot="1" x14ac:dyDescent="0.3">
      <c r="A127" s="50"/>
      <c r="B127" s="54" t="s">
        <v>12</v>
      </c>
      <c r="C127" s="48" t="s">
        <v>7</v>
      </c>
      <c r="D127" s="44">
        <f>'2023'!B41</f>
        <v>967.01252999999997</v>
      </c>
      <c r="E127" s="44">
        <f>'2024'!B41</f>
        <v>1072.5755412117205</v>
      </c>
      <c r="F127" s="44">
        <f>'2025'!B41</f>
        <v>1185.2551702250373</v>
      </c>
    </row>
    <row r="128" spans="1:8" customFormat="1" ht="12.95" customHeight="1" thickBot="1" x14ac:dyDescent="0.3">
      <c r="A128" s="50"/>
      <c r="B128" s="54" t="s">
        <v>13</v>
      </c>
      <c r="C128" s="48" t="s">
        <v>7</v>
      </c>
      <c r="D128" s="44">
        <f>'2023'!B42</f>
        <v>1097.3675000000001</v>
      </c>
      <c r="E128" s="44">
        <f>'2024'!B42</f>
        <v>1166.5389725078787</v>
      </c>
      <c r="F128" s="44">
        <f>'2025'!B42</f>
        <v>1170.8080910926444</v>
      </c>
    </row>
    <row r="129" spans="1:9" customFormat="1" ht="12.95" customHeight="1" thickBot="1" x14ac:dyDescent="0.3">
      <c r="A129" s="50"/>
      <c r="B129" s="54" t="s">
        <v>14</v>
      </c>
      <c r="C129" s="48" t="s">
        <v>7</v>
      </c>
      <c r="D129" s="44">
        <f>'2023'!B43</f>
        <v>0</v>
      </c>
      <c r="E129" s="44">
        <v>0</v>
      </c>
      <c r="F129" s="44">
        <v>0</v>
      </c>
    </row>
    <row r="130" spans="1:9" customFormat="1" ht="12.95" customHeight="1" thickBot="1" x14ac:dyDescent="0.3">
      <c r="A130" s="50"/>
      <c r="B130" s="51"/>
      <c r="C130" s="48"/>
      <c r="D130" s="44"/>
      <c r="E130" s="44"/>
      <c r="F130" s="44"/>
    </row>
    <row r="131" spans="1:9" customFormat="1" ht="12.95" customHeight="1" thickBot="1" x14ac:dyDescent="0.3">
      <c r="A131" s="62">
        <v>3</v>
      </c>
      <c r="B131" s="58" t="s">
        <v>38</v>
      </c>
      <c r="C131" s="52" t="s">
        <v>7</v>
      </c>
      <c r="D131" s="46">
        <f>D7-D69</f>
        <v>-486517.25804999983</v>
      </c>
      <c r="E131" s="46">
        <f>E7-E69</f>
        <v>-700916.92585125868</v>
      </c>
      <c r="F131" s="46">
        <f>F7-F69</f>
        <v>-790013.20111474022</v>
      </c>
    </row>
    <row r="132" spans="1:9" customFormat="1" ht="12.95" customHeight="1" thickBot="1" x14ac:dyDescent="0.3">
      <c r="A132" s="62">
        <v>4</v>
      </c>
      <c r="B132" s="54" t="s">
        <v>39</v>
      </c>
      <c r="C132" s="48" t="s">
        <v>7</v>
      </c>
      <c r="D132" s="44"/>
      <c r="E132" s="44"/>
      <c r="F132" s="44"/>
    </row>
    <row r="133" spans="1:9" customFormat="1" ht="12.95" customHeight="1" thickBot="1" x14ac:dyDescent="0.3">
      <c r="A133" s="62">
        <v>5</v>
      </c>
      <c r="B133" s="54" t="s">
        <v>40</v>
      </c>
      <c r="C133" s="48" t="s">
        <v>7</v>
      </c>
      <c r="D133" s="44">
        <v>215715</v>
      </c>
      <c r="E133" s="44">
        <v>198748.99619999999</v>
      </c>
      <c r="F133" s="44">
        <v>99205.416263636376</v>
      </c>
      <c r="H133" s="4"/>
    </row>
    <row r="134" spans="1:9" customFormat="1" ht="12.95" customHeight="1" thickBot="1" x14ac:dyDescent="0.3">
      <c r="A134" s="62">
        <v>6</v>
      </c>
      <c r="B134" s="54" t="s">
        <v>41</v>
      </c>
      <c r="C134" s="48" t="s">
        <v>7</v>
      </c>
      <c r="D134" s="44">
        <f>'2023'!J51</f>
        <v>18126</v>
      </c>
      <c r="E134" s="44">
        <f>'2024'!J51</f>
        <v>19431.072</v>
      </c>
      <c r="F134" s="44">
        <f>'2025'!J51</f>
        <v>14520</v>
      </c>
    </row>
    <row r="135" spans="1:9" customFormat="1" ht="12.95" customHeight="1" thickBot="1" x14ac:dyDescent="0.3">
      <c r="A135" s="62">
        <v>7</v>
      </c>
      <c r="B135" s="54" t="s">
        <v>42</v>
      </c>
      <c r="C135" s="48" t="s">
        <v>7</v>
      </c>
      <c r="D135" s="44">
        <v>410815</v>
      </c>
      <c r="E135" s="44">
        <v>339645.03991990001</v>
      </c>
      <c r="F135" s="44">
        <v>358423.34500000003</v>
      </c>
      <c r="H135" s="4"/>
      <c r="I135" s="4"/>
    </row>
    <row r="136" spans="1:9" customFormat="1" ht="12.95" customHeight="1" thickBot="1" x14ac:dyDescent="0.3">
      <c r="A136" s="62">
        <v>8</v>
      </c>
      <c r="B136" s="54" t="s">
        <v>43</v>
      </c>
      <c r="C136" s="48" t="s">
        <v>7</v>
      </c>
      <c r="D136" s="44">
        <f>'2023'!L51</f>
        <v>155557</v>
      </c>
      <c r="E136" s="44">
        <f>'2024'!L51</f>
        <v>166757.10400000002</v>
      </c>
      <c r="F136" s="44">
        <f>'2025'!L51</f>
        <v>100754.79999999999</v>
      </c>
    </row>
    <row r="137" spans="1:9" customFormat="1" ht="12.95" customHeight="1" thickBot="1" x14ac:dyDescent="0.3">
      <c r="A137" s="62">
        <v>9</v>
      </c>
      <c r="B137" s="54" t="s">
        <v>44</v>
      </c>
      <c r="C137" s="48" t="s">
        <v>7</v>
      </c>
      <c r="D137" s="44">
        <f>D131+D133-D134+D135-D136</f>
        <v>-33670.258049999829</v>
      </c>
      <c r="E137" s="44">
        <f>E131+E133-E134+E135-E136</f>
        <v>-348711.06573135871</v>
      </c>
      <c r="F137" s="44">
        <f t="shared" ref="E137:F137" si="19">F131+F133-F134+F135-F136</f>
        <v>-447659.23985110375</v>
      </c>
      <c r="G137" s="7"/>
    </row>
    <row r="138" spans="1:9" customFormat="1" ht="12.95" customHeight="1" thickBot="1" x14ac:dyDescent="0.3">
      <c r="A138" s="62">
        <v>10</v>
      </c>
      <c r="B138" s="54" t="s">
        <v>45</v>
      </c>
      <c r="C138" s="48" t="s">
        <v>7</v>
      </c>
      <c r="D138" s="44">
        <v>0</v>
      </c>
      <c r="E138" s="44">
        <v>0</v>
      </c>
      <c r="F138" s="44">
        <v>0</v>
      </c>
      <c r="I138" s="1"/>
    </row>
    <row r="139" spans="1:9" customFormat="1" ht="27.95" customHeight="1" thickBot="1" x14ac:dyDescent="0.3">
      <c r="A139" s="57" t="s">
        <v>46</v>
      </c>
      <c r="B139" s="54" t="s">
        <v>47</v>
      </c>
      <c r="C139" s="48" t="s">
        <v>7</v>
      </c>
      <c r="D139" s="76">
        <v>0</v>
      </c>
      <c r="E139" s="76">
        <v>0</v>
      </c>
      <c r="F139" s="76">
        <v>0</v>
      </c>
      <c r="I139" s="1"/>
    </row>
    <row r="140" spans="1:9" customFormat="1" ht="12.95" customHeight="1" thickBot="1" x14ac:dyDescent="0.3">
      <c r="A140" s="62">
        <v>11</v>
      </c>
      <c r="B140" s="54" t="s">
        <v>48</v>
      </c>
      <c r="C140" s="48" t="s">
        <v>7</v>
      </c>
      <c r="D140" s="44">
        <f>'2023'!K51</f>
        <v>224</v>
      </c>
      <c r="E140" s="44">
        <v>0</v>
      </c>
      <c r="F140" s="44">
        <v>0</v>
      </c>
    </row>
    <row r="141" spans="1:9" customFormat="1" ht="12.95" customHeight="1" thickBot="1" x14ac:dyDescent="0.3">
      <c r="A141" s="62">
        <v>12</v>
      </c>
      <c r="B141" s="54" t="s">
        <v>49</v>
      </c>
      <c r="C141" s="48" t="s">
        <v>7</v>
      </c>
      <c r="D141" s="44">
        <v>0</v>
      </c>
      <c r="E141" s="44">
        <v>0</v>
      </c>
      <c r="F141" s="44">
        <v>0</v>
      </c>
      <c r="H141" s="4"/>
    </row>
    <row r="142" spans="1:9" customFormat="1" ht="12.95" customHeight="1" thickBot="1" x14ac:dyDescent="0.3">
      <c r="A142" s="62">
        <v>13</v>
      </c>
      <c r="B142" s="54" t="s">
        <v>50</v>
      </c>
      <c r="C142" s="48" t="s">
        <v>7</v>
      </c>
      <c r="D142" s="44">
        <v>0</v>
      </c>
      <c r="E142" s="44">
        <v>0</v>
      </c>
      <c r="F142" s="44">
        <v>0</v>
      </c>
    </row>
    <row r="143" spans="1:9" customFormat="1" ht="12.95" customHeight="1" thickBot="1" x14ac:dyDescent="0.3">
      <c r="A143" s="62">
        <v>14</v>
      </c>
      <c r="B143" s="58" t="s">
        <v>51</v>
      </c>
      <c r="C143" s="52" t="s">
        <v>7</v>
      </c>
      <c r="D143" s="46">
        <f>D137-D138-D140</f>
        <v>-33894.258049999829</v>
      </c>
      <c r="E143" s="46">
        <f t="shared" ref="E143:F143" si="20">E137-E138-E140-E141</f>
        <v>-348711.06573135871</v>
      </c>
      <c r="F143" s="46">
        <f t="shared" si="20"/>
        <v>-447659.23985110375</v>
      </c>
    </row>
    <row r="144" spans="1:9" x14ac:dyDescent="0.25">
      <c r="A144" s="8"/>
    </row>
    <row r="145" spans="1:10" x14ac:dyDescent="0.25">
      <c r="A145" s="10"/>
      <c r="C145" s="3"/>
      <c r="D145" s="11"/>
    </row>
    <row r="146" spans="1:10" x14ac:dyDescent="0.25">
      <c r="A146" s="79"/>
      <c r="B146" s="80"/>
      <c r="C146" s="12"/>
      <c r="D146" s="81"/>
      <c r="E146" s="81"/>
      <c r="F146" s="81"/>
      <c r="G146" s="81"/>
      <c r="H146" s="81"/>
      <c r="I146" s="81"/>
      <c r="J146" s="81"/>
    </row>
    <row r="147" spans="1:10" x14ac:dyDescent="0.25">
      <c r="A147" s="79"/>
      <c r="B147" s="80"/>
      <c r="C147" s="82"/>
      <c r="D147" s="82"/>
      <c r="E147" s="13"/>
      <c r="F147" s="82"/>
      <c r="G147" s="82"/>
      <c r="H147" s="13"/>
      <c r="I147" s="14"/>
      <c r="J147" s="82"/>
    </row>
    <row r="148" spans="1:10" x14ac:dyDescent="0.25">
      <c r="A148" s="79"/>
      <c r="B148" s="80"/>
      <c r="C148" s="83"/>
      <c r="D148" s="82"/>
      <c r="E148" s="15"/>
      <c r="F148" s="82"/>
      <c r="G148" s="82"/>
      <c r="H148" s="13"/>
      <c r="I148" s="14"/>
      <c r="J148" s="82"/>
    </row>
    <row r="149" spans="1:10" x14ac:dyDescent="0.25">
      <c r="A149" s="79"/>
      <c r="B149" s="80"/>
      <c r="C149" s="82"/>
      <c r="D149" s="82"/>
      <c r="E149" s="16"/>
      <c r="F149" s="82"/>
      <c r="G149" s="82"/>
      <c r="H149" s="16"/>
      <c r="I149" s="14"/>
      <c r="J149" s="82"/>
    </row>
    <row r="150" spans="1:10" x14ac:dyDescent="0.25">
      <c r="A150" s="79"/>
      <c r="B150" s="17"/>
      <c r="C150" s="78"/>
      <c r="D150" s="78"/>
      <c r="E150" s="17"/>
      <c r="F150" s="17"/>
      <c r="G150" s="17"/>
      <c r="H150" s="17"/>
      <c r="I150" s="12"/>
      <c r="J150" s="17"/>
    </row>
    <row r="151" spans="1:10" x14ac:dyDescent="0.25">
      <c r="A151" s="18"/>
      <c r="B151" s="17"/>
      <c r="C151" s="78"/>
      <c r="D151" s="78"/>
      <c r="E151" s="17"/>
      <c r="F151" s="17"/>
      <c r="G151" s="17"/>
      <c r="H151" s="17"/>
      <c r="I151" s="17"/>
      <c r="J151" s="17"/>
    </row>
    <row r="152" spans="1:10" x14ac:dyDescent="0.25">
      <c r="A152" s="19"/>
      <c r="B152" s="20"/>
      <c r="C152" s="77"/>
      <c r="D152" s="77"/>
      <c r="E152" s="21"/>
      <c r="F152" s="21"/>
      <c r="G152" s="21"/>
      <c r="H152" s="21"/>
      <c r="I152" s="21"/>
      <c r="J152" s="21"/>
    </row>
    <row r="153" spans="1:10" x14ac:dyDescent="0.25">
      <c r="A153" s="22"/>
      <c r="B153" s="20"/>
      <c r="C153" s="77"/>
      <c r="D153" s="77"/>
      <c r="E153" s="21"/>
      <c r="F153" s="21"/>
      <c r="G153" s="21"/>
      <c r="H153" s="21"/>
      <c r="I153" s="21"/>
      <c r="J153" s="21"/>
    </row>
    <row r="154" spans="1:10" x14ac:dyDescent="0.25">
      <c r="A154" s="22"/>
      <c r="B154" s="20"/>
      <c r="C154" s="77"/>
      <c r="D154" s="77"/>
      <c r="E154" s="21"/>
      <c r="F154" s="21"/>
      <c r="G154" s="21"/>
      <c r="H154" s="21"/>
      <c r="I154" s="21"/>
      <c r="J154" s="21"/>
    </row>
    <row r="155" spans="1:10" x14ac:dyDescent="0.25">
      <c r="A155" s="22"/>
      <c r="B155" s="20"/>
      <c r="C155" s="77"/>
      <c r="D155" s="77"/>
      <c r="E155" s="21"/>
      <c r="F155" s="21"/>
      <c r="G155" s="21"/>
      <c r="H155" s="21"/>
      <c r="I155" s="21"/>
      <c r="J155" s="21"/>
    </row>
    <row r="156" spans="1:10" x14ac:dyDescent="0.25">
      <c r="A156" s="22"/>
      <c r="B156" s="20"/>
      <c r="C156" s="77"/>
      <c r="D156" s="77"/>
      <c r="E156" s="21"/>
      <c r="F156" s="21"/>
      <c r="G156" s="21"/>
      <c r="H156" s="21"/>
      <c r="I156" s="21"/>
      <c r="J156" s="21"/>
    </row>
    <row r="157" spans="1:10" x14ac:dyDescent="0.25">
      <c r="A157" s="22"/>
      <c r="B157" s="20"/>
      <c r="C157" s="77"/>
      <c r="D157" s="77"/>
      <c r="E157" s="21"/>
      <c r="F157" s="21"/>
      <c r="G157" s="21"/>
      <c r="H157" s="21"/>
      <c r="I157" s="21"/>
      <c r="J157" s="21"/>
    </row>
    <row r="158" spans="1:10" x14ac:dyDescent="0.25">
      <c r="A158" s="19"/>
      <c r="B158" s="21"/>
      <c r="C158" s="77"/>
      <c r="D158" s="77"/>
      <c r="E158" s="21"/>
      <c r="F158" s="21"/>
      <c r="G158" s="21"/>
      <c r="H158" s="21"/>
      <c r="I158" s="20"/>
      <c r="J158" s="21"/>
    </row>
    <row r="159" spans="1:10" x14ac:dyDescent="0.25">
      <c r="A159" s="22"/>
      <c r="B159" s="20"/>
      <c r="C159" s="77"/>
      <c r="D159" s="77"/>
      <c r="E159" s="21"/>
      <c r="F159" s="21"/>
      <c r="G159" s="21"/>
      <c r="H159" s="21"/>
      <c r="I159" s="21"/>
      <c r="J159" s="21"/>
    </row>
    <row r="160" spans="1:10" x14ac:dyDescent="0.25">
      <c r="A160" s="22"/>
      <c r="B160" s="20"/>
      <c r="C160" s="77"/>
      <c r="D160" s="77"/>
      <c r="E160" s="21"/>
      <c r="F160" s="21"/>
      <c r="G160" s="21"/>
      <c r="H160" s="21"/>
      <c r="I160" s="21"/>
      <c r="J160" s="21"/>
    </row>
    <row r="161" spans="1:10" x14ac:dyDescent="0.25">
      <c r="A161" s="22"/>
      <c r="B161" s="20"/>
      <c r="C161" s="77"/>
      <c r="D161" s="77"/>
      <c r="E161" s="21"/>
      <c r="F161" s="21"/>
      <c r="G161" s="21"/>
      <c r="H161" s="21"/>
      <c r="I161" s="21"/>
      <c r="J161" s="21"/>
    </row>
    <row r="162" spans="1:10" x14ac:dyDescent="0.25">
      <c r="A162" s="22"/>
      <c r="B162" s="20"/>
      <c r="C162" s="77"/>
      <c r="D162" s="77"/>
      <c r="E162" s="21"/>
      <c r="F162" s="21"/>
      <c r="G162" s="21"/>
      <c r="H162" s="21"/>
      <c r="I162" s="21"/>
      <c r="J162" s="21"/>
    </row>
    <row r="163" spans="1:10" x14ac:dyDescent="0.25">
      <c r="A163" s="22"/>
      <c r="B163" s="20"/>
      <c r="C163" s="77"/>
      <c r="D163" s="77"/>
      <c r="E163" s="21"/>
      <c r="F163" s="21"/>
      <c r="G163" s="21"/>
      <c r="H163" s="21"/>
      <c r="I163" s="21"/>
      <c r="J163" s="21"/>
    </row>
    <row r="164" spans="1:10" x14ac:dyDescent="0.25">
      <c r="A164" s="19"/>
      <c r="B164" s="20"/>
      <c r="C164" s="77"/>
      <c r="D164" s="77"/>
      <c r="E164" s="21"/>
      <c r="F164" s="21"/>
      <c r="G164" s="21"/>
      <c r="H164" s="21"/>
      <c r="I164" s="20"/>
      <c r="J164" s="21"/>
    </row>
    <row r="165" spans="1:10" x14ac:dyDescent="0.25">
      <c r="A165" s="22"/>
      <c r="B165" s="20"/>
      <c r="C165" s="77"/>
      <c r="D165" s="77"/>
      <c r="E165" s="21"/>
      <c r="F165" s="21"/>
      <c r="G165" s="21"/>
      <c r="H165" s="21"/>
      <c r="I165" s="21"/>
      <c r="J165" s="21"/>
    </row>
    <row r="166" spans="1:10" x14ac:dyDescent="0.25">
      <c r="A166" s="22"/>
      <c r="B166" s="20"/>
      <c r="C166" s="77"/>
      <c r="D166" s="77"/>
      <c r="E166" s="21"/>
      <c r="F166" s="21"/>
      <c r="G166" s="21"/>
      <c r="H166" s="21"/>
      <c r="I166" s="21"/>
      <c r="J166" s="21"/>
    </row>
    <row r="167" spans="1:10" x14ac:dyDescent="0.25">
      <c r="A167" s="22"/>
      <c r="B167" s="20"/>
      <c r="C167" s="77"/>
      <c r="D167" s="77"/>
      <c r="E167" s="21"/>
      <c r="F167" s="21"/>
      <c r="G167" s="21"/>
      <c r="H167" s="21"/>
      <c r="I167" s="21"/>
      <c r="J167" s="21"/>
    </row>
    <row r="168" spans="1:10" x14ac:dyDescent="0.25">
      <c r="A168" s="22"/>
      <c r="B168" s="20"/>
      <c r="C168" s="77"/>
      <c r="D168" s="77"/>
      <c r="E168" s="21"/>
      <c r="F168" s="21"/>
      <c r="G168" s="21"/>
      <c r="H168" s="21"/>
      <c r="I168" s="21"/>
      <c r="J168" s="21"/>
    </row>
    <row r="169" spans="1:10" x14ac:dyDescent="0.25">
      <c r="A169" s="22"/>
      <c r="B169" s="20"/>
      <c r="C169" s="77"/>
      <c r="D169" s="77"/>
      <c r="E169" s="21"/>
      <c r="F169" s="21"/>
      <c r="G169" s="21"/>
      <c r="H169" s="21"/>
      <c r="I169" s="21"/>
      <c r="J169" s="21"/>
    </row>
    <row r="170" spans="1:10" x14ac:dyDescent="0.25">
      <c r="A170" s="19"/>
      <c r="B170" s="21"/>
      <c r="C170" s="77"/>
      <c r="D170" s="77"/>
      <c r="E170" s="21"/>
      <c r="F170" s="21"/>
      <c r="G170" s="21"/>
      <c r="H170" s="21"/>
      <c r="I170" s="20"/>
      <c r="J170" s="20"/>
    </row>
    <row r="171" spans="1:10" x14ac:dyDescent="0.25">
      <c r="A171" s="22"/>
      <c r="B171" s="20"/>
      <c r="C171" s="77"/>
      <c r="D171" s="77"/>
      <c r="E171" s="21"/>
      <c r="F171" s="21"/>
      <c r="G171" s="21"/>
      <c r="H171" s="21"/>
      <c r="I171" s="21"/>
      <c r="J171" s="21"/>
    </row>
    <row r="172" spans="1:10" x14ac:dyDescent="0.25">
      <c r="A172" s="22"/>
      <c r="B172" s="20"/>
      <c r="C172" s="77"/>
      <c r="D172" s="77"/>
      <c r="E172" s="21"/>
      <c r="F172" s="21"/>
      <c r="G172" s="21"/>
      <c r="H172" s="21"/>
      <c r="I172" s="21"/>
      <c r="J172" s="21"/>
    </row>
    <row r="173" spans="1:10" x14ac:dyDescent="0.25">
      <c r="A173" s="22"/>
      <c r="B173" s="20"/>
      <c r="C173" s="77"/>
      <c r="D173" s="77"/>
      <c r="E173" s="21"/>
      <c r="F173" s="21"/>
      <c r="G173" s="21"/>
      <c r="H173" s="21"/>
      <c r="I173" s="21"/>
      <c r="J173" s="21"/>
    </row>
    <row r="174" spans="1:10" x14ac:dyDescent="0.25">
      <c r="A174" s="22"/>
      <c r="B174" s="20"/>
      <c r="C174" s="77"/>
      <c r="D174" s="77"/>
      <c r="E174" s="21"/>
      <c r="F174" s="21"/>
      <c r="G174" s="21"/>
      <c r="H174" s="21"/>
      <c r="I174" s="21"/>
      <c r="J174" s="21"/>
    </row>
    <row r="175" spans="1:10" x14ac:dyDescent="0.25">
      <c r="A175" s="22"/>
      <c r="B175" s="20"/>
      <c r="C175" s="77"/>
      <c r="D175" s="77"/>
      <c r="E175" s="21"/>
      <c r="F175" s="21"/>
      <c r="G175" s="21"/>
      <c r="H175" s="21"/>
      <c r="I175" s="21"/>
      <c r="J175" s="21"/>
    </row>
    <row r="176" spans="1:10" x14ac:dyDescent="0.25">
      <c r="A176" s="19"/>
      <c r="B176" s="21"/>
      <c r="C176" s="77"/>
      <c r="D176" s="77"/>
      <c r="E176" s="21"/>
      <c r="F176" s="21"/>
      <c r="G176" s="21"/>
      <c r="H176" s="21"/>
      <c r="I176" s="20"/>
      <c r="J176" s="20"/>
    </row>
    <row r="177" spans="1:10" x14ac:dyDescent="0.25">
      <c r="A177" s="22"/>
      <c r="B177" s="20"/>
      <c r="C177" s="77"/>
      <c r="D177" s="77"/>
      <c r="E177" s="21"/>
      <c r="F177" s="21"/>
      <c r="G177" s="21"/>
      <c r="H177" s="21"/>
      <c r="I177" s="21"/>
      <c r="J177" s="21"/>
    </row>
    <row r="178" spans="1:10" x14ac:dyDescent="0.25">
      <c r="A178" s="22"/>
      <c r="B178" s="20"/>
      <c r="C178" s="77"/>
      <c r="D178" s="77"/>
      <c r="E178" s="21"/>
      <c r="F178" s="21"/>
      <c r="G178" s="21"/>
      <c r="H178" s="21"/>
      <c r="I178" s="21"/>
      <c r="J178" s="21"/>
    </row>
    <row r="179" spans="1:10" x14ac:dyDescent="0.25">
      <c r="A179" s="22"/>
      <c r="B179" s="20"/>
      <c r="C179" s="77"/>
      <c r="D179" s="77"/>
      <c r="E179" s="21"/>
      <c r="F179" s="21"/>
      <c r="G179" s="21"/>
      <c r="H179" s="21"/>
      <c r="I179" s="21"/>
      <c r="J179" s="21"/>
    </row>
    <row r="180" spans="1:10" x14ac:dyDescent="0.25">
      <c r="A180" s="22"/>
      <c r="B180" s="20"/>
      <c r="C180" s="77"/>
      <c r="D180" s="77"/>
      <c r="E180" s="21"/>
      <c r="F180" s="21"/>
      <c r="G180" s="21"/>
      <c r="H180" s="21"/>
      <c r="I180" s="21"/>
      <c r="J180" s="21"/>
    </row>
    <row r="181" spans="1:10" x14ac:dyDescent="0.25">
      <c r="A181" s="22"/>
      <c r="B181" s="20"/>
      <c r="C181" s="77"/>
      <c r="D181" s="77"/>
      <c r="E181" s="21"/>
      <c r="F181" s="21"/>
      <c r="G181" s="21"/>
      <c r="H181" s="21"/>
      <c r="I181" s="21"/>
      <c r="J181" s="21"/>
    </row>
    <row r="182" spans="1:10" x14ac:dyDescent="0.25">
      <c r="A182" s="19"/>
      <c r="B182" s="21"/>
      <c r="C182" s="77"/>
      <c r="D182" s="77"/>
      <c r="E182" s="21"/>
      <c r="F182" s="21"/>
      <c r="G182" s="21"/>
      <c r="H182" s="21"/>
      <c r="I182" s="20"/>
      <c r="J182" s="20"/>
    </row>
    <row r="183" spans="1:10" x14ac:dyDescent="0.25">
      <c r="A183" s="22"/>
      <c r="B183" s="20"/>
      <c r="C183" s="77"/>
      <c r="D183" s="77"/>
      <c r="E183" s="21"/>
      <c r="F183" s="21"/>
      <c r="G183" s="21"/>
      <c r="H183" s="21"/>
      <c r="I183" s="21"/>
      <c r="J183" s="21"/>
    </row>
    <row r="184" spans="1:10" x14ac:dyDescent="0.25">
      <c r="A184" s="22"/>
      <c r="B184" s="20"/>
      <c r="C184" s="77"/>
      <c r="D184" s="77"/>
      <c r="E184" s="21"/>
      <c r="F184" s="21"/>
      <c r="G184" s="21"/>
      <c r="H184" s="21"/>
      <c r="I184" s="21"/>
      <c r="J184" s="21"/>
    </row>
    <row r="185" spans="1:10" x14ac:dyDescent="0.25">
      <c r="A185" s="22"/>
      <c r="B185" s="20"/>
      <c r="C185" s="77"/>
      <c r="D185" s="77"/>
      <c r="E185" s="21"/>
      <c r="F185" s="21"/>
      <c r="G185" s="21"/>
      <c r="H185" s="21"/>
      <c r="I185" s="21"/>
      <c r="J185" s="21"/>
    </row>
    <row r="186" spans="1:10" x14ac:dyDescent="0.25">
      <c r="A186" s="22"/>
      <c r="B186" s="20"/>
      <c r="C186" s="77"/>
      <c r="D186" s="77"/>
      <c r="E186" s="21"/>
      <c r="F186" s="21"/>
      <c r="G186" s="21"/>
      <c r="H186" s="21"/>
      <c r="I186" s="21"/>
      <c r="J186" s="21"/>
    </row>
    <row r="187" spans="1:10" x14ac:dyDescent="0.25">
      <c r="A187" s="22"/>
      <c r="B187" s="20"/>
      <c r="C187" s="77"/>
      <c r="D187" s="77"/>
      <c r="E187" s="21"/>
      <c r="F187" s="21"/>
      <c r="G187" s="21"/>
      <c r="H187" s="21"/>
      <c r="I187" s="21"/>
      <c r="J187" s="21"/>
    </row>
    <row r="188" spans="1:10" x14ac:dyDescent="0.25">
      <c r="A188" s="18"/>
      <c r="B188" s="23"/>
      <c r="C188" s="77"/>
      <c r="D188" s="77"/>
      <c r="E188" s="21"/>
      <c r="F188" s="21"/>
      <c r="G188" s="21"/>
      <c r="H188" s="21"/>
      <c r="I188" s="20"/>
      <c r="J188" s="21"/>
    </row>
    <row r="189" spans="1:10" x14ac:dyDescent="0.25">
      <c r="A189" s="22"/>
      <c r="B189" s="20"/>
      <c r="C189" s="77"/>
      <c r="D189" s="77"/>
      <c r="E189" s="21"/>
      <c r="F189" s="21"/>
      <c r="G189" s="21"/>
      <c r="H189" s="21"/>
      <c r="I189" s="21"/>
      <c r="J189" s="21"/>
    </row>
    <row r="190" spans="1:10" x14ac:dyDescent="0.25">
      <c r="A190" s="22"/>
      <c r="B190" s="20"/>
      <c r="C190" s="77"/>
      <c r="D190" s="77"/>
      <c r="E190" s="21"/>
      <c r="F190" s="21"/>
      <c r="G190" s="21"/>
      <c r="H190" s="21"/>
      <c r="I190" s="21"/>
      <c r="J190" s="21"/>
    </row>
    <row r="191" spans="1:10" x14ac:dyDescent="0.25">
      <c r="A191" s="22"/>
      <c r="B191" s="20"/>
      <c r="C191" s="77"/>
      <c r="D191" s="77"/>
      <c r="E191" s="21"/>
      <c r="F191" s="21"/>
      <c r="G191" s="21"/>
      <c r="H191" s="21"/>
      <c r="I191" s="21"/>
      <c r="J191" s="21"/>
    </row>
    <row r="192" spans="1:10" x14ac:dyDescent="0.25">
      <c r="A192" s="22"/>
      <c r="B192" s="20"/>
      <c r="C192" s="77"/>
      <c r="D192" s="77"/>
      <c r="E192" s="21"/>
      <c r="F192" s="21"/>
      <c r="G192" s="21"/>
      <c r="H192" s="21"/>
      <c r="I192" s="21"/>
      <c r="J192" s="21"/>
    </row>
    <row r="193" spans="1:10" x14ac:dyDescent="0.25">
      <c r="A193" s="22"/>
      <c r="B193" s="20"/>
      <c r="C193" s="77"/>
      <c r="D193" s="77"/>
      <c r="E193" s="21"/>
      <c r="F193" s="21"/>
      <c r="G193" s="21"/>
      <c r="H193" s="21"/>
      <c r="I193" s="21"/>
      <c r="J193" s="21"/>
    </row>
    <row r="194" spans="1:10" x14ac:dyDescent="0.25">
      <c r="A194" s="18"/>
      <c r="B194" s="21"/>
      <c r="C194" s="77"/>
      <c r="D194" s="77"/>
      <c r="E194" s="20"/>
      <c r="F194" s="20"/>
      <c r="G194" s="21"/>
      <c r="H194" s="21"/>
      <c r="I194" s="20"/>
      <c r="J194" s="20"/>
    </row>
    <row r="195" spans="1:10" x14ac:dyDescent="0.25">
      <c r="A195" s="22"/>
      <c r="B195" s="20"/>
      <c r="C195" s="77"/>
      <c r="D195" s="77"/>
      <c r="E195" s="21"/>
      <c r="F195" s="21"/>
      <c r="G195" s="21"/>
      <c r="H195" s="21"/>
      <c r="I195" s="21"/>
      <c r="J195" s="21"/>
    </row>
    <row r="196" spans="1:10" x14ac:dyDescent="0.25">
      <c r="A196" s="22"/>
      <c r="B196" s="20"/>
      <c r="C196" s="77"/>
      <c r="D196" s="77"/>
      <c r="E196" s="21"/>
      <c r="F196" s="21"/>
      <c r="G196" s="21"/>
      <c r="H196" s="21"/>
      <c r="I196" s="21"/>
      <c r="J196" s="21"/>
    </row>
    <row r="197" spans="1:10" x14ac:dyDescent="0.25">
      <c r="A197" s="22"/>
      <c r="B197" s="20"/>
      <c r="C197" s="77"/>
      <c r="D197" s="77"/>
      <c r="E197" s="21"/>
      <c r="F197" s="21"/>
      <c r="G197" s="21"/>
      <c r="H197" s="21"/>
      <c r="I197" s="21"/>
      <c r="J197" s="21"/>
    </row>
    <row r="198" spans="1:10" x14ac:dyDescent="0.25">
      <c r="A198" s="22"/>
      <c r="B198" s="20"/>
      <c r="C198" s="77"/>
      <c r="D198" s="77"/>
      <c r="E198" s="21"/>
      <c r="F198" s="21"/>
      <c r="G198" s="21"/>
      <c r="H198" s="21"/>
      <c r="I198" s="21"/>
      <c r="J198" s="21"/>
    </row>
    <row r="199" spans="1:10" x14ac:dyDescent="0.25">
      <c r="A199" s="22"/>
      <c r="B199" s="20"/>
      <c r="C199" s="77"/>
      <c r="D199" s="77"/>
      <c r="E199" s="21"/>
      <c r="F199" s="21"/>
      <c r="G199" s="21"/>
      <c r="H199" s="21"/>
      <c r="I199" s="21"/>
      <c r="J199" s="21"/>
    </row>
    <row r="200" spans="1:10" x14ac:dyDescent="0.25">
      <c r="A200" s="18"/>
      <c r="B200" s="21"/>
      <c r="C200" s="77"/>
      <c r="D200" s="77"/>
      <c r="E200" s="21"/>
      <c r="F200" s="21"/>
      <c r="G200" s="20"/>
      <c r="H200" s="21"/>
      <c r="I200" s="21"/>
      <c r="J200" s="21"/>
    </row>
    <row r="201" spans="1:10" x14ac:dyDescent="0.25">
      <c r="A201" s="24"/>
      <c r="B201" s="24"/>
      <c r="C201" s="24"/>
      <c r="D201" s="25"/>
      <c r="E201" s="24"/>
      <c r="F201" s="24"/>
      <c r="G201" s="24"/>
      <c r="H201" s="24"/>
      <c r="I201" s="24"/>
      <c r="J201" s="24"/>
    </row>
    <row r="202" spans="1:10" x14ac:dyDescent="0.25">
      <c r="A202" s="8"/>
    </row>
    <row r="203" spans="1:10" x14ac:dyDescent="0.25">
      <c r="A203" s="26"/>
    </row>
    <row r="204" spans="1:10" x14ac:dyDescent="0.25">
      <c r="A204" s="27"/>
    </row>
    <row r="205" spans="1:10" x14ac:dyDescent="0.25">
      <c r="A205" s="27"/>
    </row>
    <row r="206" spans="1:10" x14ac:dyDescent="0.25">
      <c r="A206" s="8"/>
    </row>
    <row r="208" spans="1:10" x14ac:dyDescent="0.25">
      <c r="A208" s="28"/>
    </row>
    <row r="209" spans="1:10" x14ac:dyDescent="0.25">
      <c r="A209" s="8"/>
    </row>
    <row r="210" spans="1:10" x14ac:dyDescent="0.25">
      <c r="A210" s="10"/>
    </row>
    <row r="211" spans="1:10" x14ac:dyDescent="0.25">
      <c r="A211" s="79"/>
      <c r="B211" s="80"/>
      <c r="C211" s="12"/>
      <c r="D211" s="81"/>
      <c r="E211" s="81"/>
      <c r="F211" s="81"/>
      <c r="G211" s="81"/>
      <c r="H211" s="81"/>
      <c r="I211" s="81"/>
      <c r="J211" s="81"/>
    </row>
    <row r="212" spans="1:10" x14ac:dyDescent="0.25">
      <c r="A212" s="79"/>
      <c r="B212" s="80"/>
      <c r="C212" s="82"/>
      <c r="D212" s="82"/>
      <c r="E212" s="13"/>
      <c r="F212" s="82"/>
      <c r="G212" s="82"/>
      <c r="H212" s="13"/>
      <c r="I212" s="14"/>
      <c r="J212" s="82"/>
    </row>
    <row r="213" spans="1:10" x14ac:dyDescent="0.25">
      <c r="A213" s="79"/>
      <c r="B213" s="80"/>
      <c r="C213" s="82"/>
      <c r="D213" s="82"/>
      <c r="E213" s="13"/>
      <c r="F213" s="82"/>
      <c r="G213" s="82"/>
      <c r="H213" s="13"/>
      <c r="I213" s="14"/>
      <c r="J213" s="82"/>
    </row>
    <row r="214" spans="1:10" x14ac:dyDescent="0.25">
      <c r="A214" s="79"/>
      <c r="B214" s="80"/>
      <c r="C214" s="82"/>
      <c r="D214" s="82"/>
      <c r="E214" s="16"/>
      <c r="F214" s="82"/>
      <c r="G214" s="82"/>
      <c r="H214" s="16"/>
      <c r="I214" s="14"/>
      <c r="J214" s="82"/>
    </row>
    <row r="215" spans="1:10" x14ac:dyDescent="0.25">
      <c r="A215" s="79"/>
      <c r="B215" s="17"/>
      <c r="C215" s="78"/>
      <c r="D215" s="78"/>
      <c r="E215" s="17"/>
      <c r="F215" s="17"/>
      <c r="G215" s="17"/>
      <c r="H215" s="17"/>
      <c r="I215" s="12"/>
      <c r="J215" s="17"/>
    </row>
    <row r="216" spans="1:10" x14ac:dyDescent="0.25">
      <c r="A216" s="18"/>
      <c r="B216" s="17"/>
      <c r="C216" s="78"/>
      <c r="D216" s="78"/>
      <c r="E216" s="17"/>
      <c r="F216" s="17"/>
      <c r="G216" s="17"/>
      <c r="H216" s="17"/>
      <c r="I216" s="17"/>
      <c r="J216" s="17"/>
    </row>
    <row r="217" spans="1:10" x14ac:dyDescent="0.25">
      <c r="A217" s="19"/>
      <c r="B217" s="20"/>
      <c r="C217" s="77"/>
      <c r="D217" s="77"/>
      <c r="E217" s="21"/>
      <c r="F217" s="21"/>
      <c r="G217" s="21"/>
      <c r="H217" s="21"/>
      <c r="I217" s="21"/>
      <c r="J217" s="21"/>
    </row>
    <row r="218" spans="1:10" x14ac:dyDescent="0.25">
      <c r="A218" s="22"/>
      <c r="B218" s="20"/>
      <c r="C218" s="77"/>
      <c r="D218" s="77"/>
      <c r="E218" s="21"/>
      <c r="F218" s="21"/>
      <c r="G218" s="21"/>
      <c r="H218" s="21"/>
      <c r="I218" s="21"/>
      <c r="J218" s="21"/>
    </row>
    <row r="219" spans="1:10" x14ac:dyDescent="0.25">
      <c r="A219" s="22"/>
      <c r="B219" s="20"/>
      <c r="C219" s="77"/>
      <c r="D219" s="77"/>
      <c r="E219" s="21"/>
      <c r="F219" s="21"/>
      <c r="G219" s="21"/>
      <c r="H219" s="21"/>
      <c r="I219" s="21"/>
      <c r="J219" s="21"/>
    </row>
    <row r="220" spans="1:10" x14ac:dyDescent="0.25">
      <c r="A220" s="22"/>
      <c r="B220" s="20"/>
      <c r="C220" s="77"/>
      <c r="D220" s="77"/>
      <c r="E220" s="21"/>
      <c r="F220" s="21"/>
      <c r="G220" s="21"/>
      <c r="H220" s="21"/>
      <c r="I220" s="21"/>
      <c r="J220" s="21"/>
    </row>
    <row r="221" spans="1:10" x14ac:dyDescent="0.25">
      <c r="A221" s="22"/>
      <c r="B221" s="20"/>
      <c r="C221" s="77"/>
      <c r="D221" s="77"/>
      <c r="E221" s="21"/>
      <c r="F221" s="21"/>
      <c r="G221" s="21"/>
      <c r="H221" s="21"/>
      <c r="I221" s="21"/>
      <c r="J221" s="21"/>
    </row>
    <row r="222" spans="1:10" x14ac:dyDescent="0.25">
      <c r="A222" s="22"/>
      <c r="B222" s="20"/>
      <c r="C222" s="77"/>
      <c r="D222" s="77"/>
      <c r="E222" s="21"/>
      <c r="F222" s="21"/>
      <c r="G222" s="21"/>
      <c r="H222" s="21"/>
      <c r="I222" s="21"/>
      <c r="J222" s="21"/>
    </row>
    <row r="223" spans="1:10" x14ac:dyDescent="0.25">
      <c r="A223" s="19"/>
      <c r="B223" s="21"/>
      <c r="C223" s="77"/>
      <c r="D223" s="77"/>
      <c r="E223" s="21"/>
      <c r="F223" s="21"/>
      <c r="G223" s="21"/>
      <c r="H223" s="21"/>
      <c r="I223" s="20"/>
      <c r="J223" s="21"/>
    </row>
    <row r="224" spans="1:10" x14ac:dyDescent="0.25">
      <c r="A224" s="22"/>
      <c r="B224" s="20"/>
      <c r="C224" s="77"/>
      <c r="D224" s="77"/>
      <c r="E224" s="21"/>
      <c r="F224" s="21"/>
      <c r="G224" s="21"/>
      <c r="H224" s="21"/>
      <c r="I224" s="21"/>
      <c r="J224" s="21"/>
    </row>
    <row r="225" spans="1:10" x14ac:dyDescent="0.25">
      <c r="A225" s="22"/>
      <c r="B225" s="20"/>
      <c r="C225" s="77"/>
      <c r="D225" s="77"/>
      <c r="E225" s="21"/>
      <c r="F225" s="21"/>
      <c r="G225" s="21"/>
      <c r="H225" s="21"/>
      <c r="I225" s="21"/>
      <c r="J225" s="21"/>
    </row>
    <row r="226" spans="1:10" x14ac:dyDescent="0.25">
      <c r="A226" s="22"/>
      <c r="B226" s="20"/>
      <c r="C226" s="77"/>
      <c r="D226" s="77"/>
      <c r="E226" s="21"/>
      <c r="F226" s="21"/>
      <c r="G226" s="21"/>
      <c r="H226" s="21"/>
      <c r="I226" s="21"/>
      <c r="J226" s="21"/>
    </row>
    <row r="227" spans="1:10" x14ac:dyDescent="0.25">
      <c r="A227" s="22"/>
      <c r="B227" s="20"/>
      <c r="C227" s="77"/>
      <c r="D227" s="77"/>
      <c r="E227" s="21"/>
      <c r="F227" s="21"/>
      <c r="G227" s="21"/>
      <c r="H227" s="21"/>
      <c r="I227" s="21"/>
      <c r="J227" s="21"/>
    </row>
    <row r="228" spans="1:10" x14ac:dyDescent="0.25">
      <c r="A228" s="22"/>
      <c r="B228" s="20"/>
      <c r="C228" s="77"/>
      <c r="D228" s="77"/>
      <c r="E228" s="21"/>
      <c r="F228" s="21"/>
      <c r="G228" s="21"/>
      <c r="H228" s="21"/>
      <c r="I228" s="21"/>
      <c r="J228" s="21"/>
    </row>
    <row r="229" spans="1:10" x14ac:dyDescent="0.25">
      <c r="A229" s="19"/>
      <c r="B229" s="20"/>
      <c r="C229" s="77"/>
      <c r="D229" s="77"/>
      <c r="E229" s="21"/>
      <c r="F229" s="21"/>
      <c r="G229" s="21"/>
      <c r="H229" s="21"/>
      <c r="I229" s="20"/>
      <c r="J229" s="21"/>
    </row>
    <row r="230" spans="1:10" x14ac:dyDescent="0.25">
      <c r="A230" s="22"/>
      <c r="B230" s="20"/>
      <c r="C230" s="77"/>
      <c r="D230" s="77"/>
      <c r="E230" s="21"/>
      <c r="F230" s="21"/>
      <c r="G230" s="21"/>
      <c r="H230" s="21"/>
      <c r="I230" s="21"/>
      <c r="J230" s="21"/>
    </row>
    <row r="231" spans="1:10" x14ac:dyDescent="0.25">
      <c r="A231" s="22"/>
      <c r="B231" s="20"/>
      <c r="C231" s="77"/>
      <c r="D231" s="77"/>
      <c r="E231" s="21"/>
      <c r="F231" s="21"/>
      <c r="G231" s="21"/>
      <c r="H231" s="21"/>
      <c r="I231" s="21"/>
      <c r="J231" s="21"/>
    </row>
    <row r="232" spans="1:10" x14ac:dyDescent="0.25">
      <c r="A232" s="22"/>
      <c r="B232" s="20"/>
      <c r="C232" s="77"/>
      <c r="D232" s="77"/>
      <c r="E232" s="21"/>
      <c r="F232" s="21"/>
      <c r="G232" s="21"/>
      <c r="H232" s="21"/>
      <c r="I232" s="21"/>
      <c r="J232" s="21"/>
    </row>
    <row r="233" spans="1:10" x14ac:dyDescent="0.25">
      <c r="A233" s="22"/>
      <c r="B233" s="20"/>
      <c r="C233" s="77"/>
      <c r="D233" s="77"/>
      <c r="E233" s="21"/>
      <c r="F233" s="21"/>
      <c r="G233" s="21"/>
      <c r="H233" s="21"/>
      <c r="I233" s="21"/>
      <c r="J233" s="21"/>
    </row>
    <row r="234" spans="1:10" x14ac:dyDescent="0.25">
      <c r="A234" s="22"/>
      <c r="B234" s="20"/>
      <c r="C234" s="77"/>
      <c r="D234" s="77"/>
      <c r="E234" s="21"/>
      <c r="F234" s="21"/>
      <c r="G234" s="21"/>
      <c r="H234" s="21"/>
      <c r="I234" s="21"/>
      <c r="J234" s="21"/>
    </row>
    <row r="235" spans="1:10" x14ac:dyDescent="0.25">
      <c r="A235" s="19"/>
      <c r="B235" s="21"/>
      <c r="C235" s="77"/>
      <c r="D235" s="77"/>
      <c r="E235" s="21"/>
      <c r="F235" s="21"/>
      <c r="G235" s="21"/>
      <c r="H235" s="21"/>
      <c r="I235" s="20"/>
      <c r="J235" s="20"/>
    </row>
    <row r="236" spans="1:10" x14ac:dyDescent="0.25">
      <c r="A236" s="22"/>
      <c r="B236" s="20"/>
      <c r="C236" s="77"/>
      <c r="D236" s="77"/>
      <c r="E236" s="21"/>
      <c r="F236" s="21"/>
      <c r="G236" s="21"/>
      <c r="H236" s="21"/>
      <c r="I236" s="21"/>
      <c r="J236" s="21"/>
    </row>
    <row r="237" spans="1:10" x14ac:dyDescent="0.25">
      <c r="A237" s="22"/>
      <c r="B237" s="20"/>
      <c r="C237" s="77"/>
      <c r="D237" s="77"/>
      <c r="E237" s="21"/>
      <c r="F237" s="21"/>
      <c r="G237" s="21"/>
      <c r="H237" s="21"/>
      <c r="I237" s="21"/>
      <c r="J237" s="21"/>
    </row>
    <row r="238" spans="1:10" x14ac:dyDescent="0.25">
      <c r="A238" s="22"/>
      <c r="B238" s="20"/>
      <c r="C238" s="77"/>
      <c r="D238" s="77"/>
      <c r="E238" s="21"/>
      <c r="F238" s="21"/>
      <c r="G238" s="21"/>
      <c r="H238" s="21"/>
      <c r="I238" s="21"/>
      <c r="J238" s="21"/>
    </row>
    <row r="239" spans="1:10" x14ac:dyDescent="0.25">
      <c r="A239" s="22"/>
      <c r="B239" s="20"/>
      <c r="C239" s="77"/>
      <c r="D239" s="77"/>
      <c r="E239" s="21"/>
      <c r="F239" s="21"/>
      <c r="G239" s="21"/>
      <c r="H239" s="21"/>
      <c r="I239" s="21"/>
      <c r="J239" s="21"/>
    </row>
    <row r="240" spans="1:10" x14ac:dyDescent="0.25">
      <c r="A240" s="22"/>
      <c r="B240" s="20"/>
      <c r="C240" s="77"/>
      <c r="D240" s="77"/>
      <c r="E240" s="21"/>
      <c r="F240" s="21"/>
      <c r="G240" s="21"/>
      <c r="H240" s="21"/>
      <c r="I240" s="21"/>
      <c r="J240" s="21"/>
    </row>
    <row r="241" spans="1:10" x14ac:dyDescent="0.25">
      <c r="A241" s="19"/>
      <c r="B241" s="21"/>
      <c r="C241" s="77"/>
      <c r="D241" s="77"/>
      <c r="E241" s="21"/>
      <c r="F241" s="21"/>
      <c r="G241" s="21"/>
      <c r="H241" s="21"/>
      <c r="I241" s="20"/>
      <c r="J241" s="20"/>
    </row>
    <row r="242" spans="1:10" x14ac:dyDescent="0.25">
      <c r="A242" s="22"/>
      <c r="B242" s="20"/>
      <c r="C242" s="77"/>
      <c r="D242" s="77"/>
      <c r="E242" s="21"/>
      <c r="F242" s="21"/>
      <c r="G242" s="21"/>
      <c r="H242" s="21"/>
      <c r="I242" s="21"/>
      <c r="J242" s="21"/>
    </row>
    <row r="243" spans="1:10" x14ac:dyDescent="0.25">
      <c r="A243" s="22"/>
      <c r="B243" s="20"/>
      <c r="C243" s="77"/>
      <c r="D243" s="77"/>
      <c r="E243" s="21"/>
      <c r="F243" s="21"/>
      <c r="G243" s="21"/>
      <c r="H243" s="21"/>
      <c r="I243" s="21"/>
      <c r="J243" s="21"/>
    </row>
    <row r="244" spans="1:10" x14ac:dyDescent="0.25">
      <c r="A244" s="22"/>
      <c r="B244" s="20"/>
      <c r="C244" s="77"/>
      <c r="D244" s="77"/>
      <c r="E244" s="21"/>
      <c r="F244" s="21"/>
      <c r="G244" s="21"/>
      <c r="H244" s="21"/>
      <c r="I244" s="21"/>
      <c r="J244" s="21"/>
    </row>
    <row r="245" spans="1:10" x14ac:dyDescent="0.25">
      <c r="A245" s="22"/>
      <c r="B245" s="20"/>
      <c r="C245" s="77"/>
      <c r="D245" s="77"/>
      <c r="E245" s="21"/>
      <c r="F245" s="21"/>
      <c r="G245" s="21"/>
      <c r="H245" s="21"/>
      <c r="I245" s="21"/>
      <c r="J245" s="21"/>
    </row>
    <row r="246" spans="1:10" x14ac:dyDescent="0.25">
      <c r="A246" s="22"/>
      <c r="B246" s="20"/>
      <c r="C246" s="77"/>
      <c r="D246" s="77"/>
      <c r="E246" s="21"/>
      <c r="F246" s="21"/>
      <c r="G246" s="21"/>
      <c r="H246" s="21"/>
      <c r="I246" s="21"/>
      <c r="J246" s="21"/>
    </row>
    <row r="247" spans="1:10" x14ac:dyDescent="0.25">
      <c r="A247" s="19"/>
      <c r="B247" s="21"/>
      <c r="C247" s="77"/>
      <c r="D247" s="77"/>
      <c r="E247" s="21"/>
      <c r="F247" s="21"/>
      <c r="G247" s="21"/>
      <c r="H247" s="21"/>
      <c r="I247" s="20"/>
      <c r="J247" s="20"/>
    </row>
    <row r="248" spans="1:10" x14ac:dyDescent="0.25">
      <c r="A248" s="22"/>
      <c r="B248" s="20"/>
      <c r="C248" s="77"/>
      <c r="D248" s="77"/>
      <c r="E248" s="21"/>
      <c r="F248" s="21"/>
      <c r="G248" s="21"/>
      <c r="H248" s="21"/>
      <c r="I248" s="21"/>
      <c r="J248" s="21"/>
    </row>
    <row r="249" spans="1:10" x14ac:dyDescent="0.25">
      <c r="A249" s="22"/>
      <c r="B249" s="20"/>
      <c r="C249" s="77"/>
      <c r="D249" s="77"/>
      <c r="E249" s="21"/>
      <c r="F249" s="21"/>
      <c r="G249" s="21"/>
      <c r="H249" s="21"/>
      <c r="I249" s="21"/>
      <c r="J249" s="21"/>
    </row>
    <row r="250" spans="1:10" x14ac:dyDescent="0.25">
      <c r="A250" s="22"/>
      <c r="B250" s="20"/>
      <c r="C250" s="77"/>
      <c r="D250" s="77"/>
      <c r="E250" s="21"/>
      <c r="F250" s="21"/>
      <c r="G250" s="21"/>
      <c r="H250" s="21"/>
      <c r="I250" s="21"/>
      <c r="J250" s="21"/>
    </row>
    <row r="251" spans="1:10" x14ac:dyDescent="0.25">
      <c r="A251" s="22"/>
      <c r="B251" s="20"/>
      <c r="C251" s="77"/>
      <c r="D251" s="77"/>
      <c r="E251" s="21"/>
      <c r="F251" s="21"/>
      <c r="G251" s="21"/>
      <c r="H251" s="21"/>
      <c r="I251" s="21"/>
      <c r="J251" s="21"/>
    </row>
    <row r="252" spans="1:10" x14ac:dyDescent="0.25">
      <c r="A252" s="22"/>
      <c r="B252" s="20"/>
      <c r="C252" s="77"/>
      <c r="D252" s="77"/>
      <c r="E252" s="21"/>
      <c r="F252" s="21"/>
      <c r="G252" s="21"/>
      <c r="H252" s="21"/>
      <c r="I252" s="21"/>
      <c r="J252" s="21"/>
    </row>
    <row r="253" spans="1:10" x14ac:dyDescent="0.25">
      <c r="A253" s="18"/>
      <c r="B253" s="23"/>
      <c r="C253" s="77"/>
      <c r="D253" s="77"/>
      <c r="E253" s="21"/>
      <c r="F253" s="21"/>
      <c r="G253" s="21"/>
      <c r="H253" s="21"/>
      <c r="I253" s="20"/>
      <c r="J253" s="21"/>
    </row>
    <row r="254" spans="1:10" x14ac:dyDescent="0.25">
      <c r="A254" s="22"/>
      <c r="B254" s="20"/>
      <c r="C254" s="77"/>
      <c r="D254" s="77"/>
      <c r="E254" s="21"/>
      <c r="F254" s="21"/>
      <c r="G254" s="21"/>
      <c r="H254" s="21"/>
      <c r="I254" s="21"/>
      <c r="J254" s="21"/>
    </row>
    <row r="255" spans="1:10" x14ac:dyDescent="0.25">
      <c r="A255" s="22"/>
      <c r="B255" s="20"/>
      <c r="C255" s="77"/>
      <c r="D255" s="77"/>
      <c r="E255" s="21"/>
      <c r="F255" s="21"/>
      <c r="G255" s="21"/>
      <c r="H255" s="21"/>
      <c r="I255" s="21"/>
      <c r="J255" s="21"/>
    </row>
    <row r="256" spans="1:10" x14ac:dyDescent="0.25">
      <c r="A256" s="22"/>
      <c r="B256" s="20"/>
      <c r="C256" s="77"/>
      <c r="D256" s="77"/>
      <c r="E256" s="21"/>
      <c r="F256" s="21"/>
      <c r="G256" s="21"/>
      <c r="H256" s="21"/>
      <c r="I256" s="21"/>
      <c r="J256" s="21"/>
    </row>
    <row r="257" spans="1:10" x14ac:dyDescent="0.25">
      <c r="A257" s="22"/>
      <c r="B257" s="20"/>
      <c r="C257" s="77"/>
      <c r="D257" s="77"/>
      <c r="E257" s="21"/>
      <c r="F257" s="21"/>
      <c r="G257" s="21"/>
      <c r="H257" s="21"/>
      <c r="I257" s="21"/>
      <c r="J257" s="21"/>
    </row>
    <row r="258" spans="1:10" x14ac:dyDescent="0.25">
      <c r="A258" s="22"/>
      <c r="B258" s="20"/>
      <c r="C258" s="77"/>
      <c r="D258" s="77"/>
      <c r="E258" s="21"/>
      <c r="F258" s="21"/>
      <c r="G258" s="21"/>
      <c r="H258" s="21"/>
      <c r="I258" s="21"/>
      <c r="J258" s="21"/>
    </row>
    <row r="259" spans="1:10" x14ac:dyDescent="0.25">
      <c r="A259" s="18"/>
      <c r="B259" s="21"/>
      <c r="C259" s="77"/>
      <c r="D259" s="77"/>
      <c r="E259" s="20"/>
      <c r="F259" s="20"/>
      <c r="G259" s="21"/>
      <c r="H259" s="21"/>
      <c r="I259" s="20"/>
      <c r="J259" s="20"/>
    </row>
    <row r="260" spans="1:10" x14ac:dyDescent="0.25">
      <c r="A260" s="22"/>
      <c r="B260" s="20"/>
      <c r="C260" s="77"/>
      <c r="D260" s="77"/>
      <c r="E260" s="21"/>
      <c r="F260" s="21"/>
      <c r="G260" s="21"/>
      <c r="H260" s="21"/>
      <c r="I260" s="21"/>
      <c r="J260" s="21"/>
    </row>
    <row r="261" spans="1:10" x14ac:dyDescent="0.25">
      <c r="A261" s="22"/>
      <c r="B261" s="20"/>
      <c r="C261" s="77"/>
      <c r="D261" s="77"/>
      <c r="E261" s="21"/>
      <c r="F261" s="21"/>
      <c r="G261" s="21"/>
      <c r="H261" s="21"/>
      <c r="I261" s="21"/>
      <c r="J261" s="21"/>
    </row>
    <row r="262" spans="1:10" x14ac:dyDescent="0.25">
      <c r="A262" s="22"/>
      <c r="B262" s="20"/>
      <c r="C262" s="77"/>
      <c r="D262" s="77"/>
      <c r="E262" s="21"/>
      <c r="F262" s="21"/>
      <c r="G262" s="21"/>
      <c r="H262" s="21"/>
      <c r="I262" s="21"/>
      <c r="J262" s="21"/>
    </row>
    <row r="263" spans="1:10" x14ac:dyDescent="0.25">
      <c r="A263" s="22"/>
      <c r="B263" s="20"/>
      <c r="C263" s="77"/>
      <c r="D263" s="77"/>
      <c r="E263" s="21"/>
      <c r="F263" s="21"/>
      <c r="G263" s="21"/>
      <c r="H263" s="21"/>
      <c r="I263" s="21"/>
      <c r="J263" s="21"/>
    </row>
    <row r="264" spans="1:10" x14ac:dyDescent="0.25">
      <c r="A264" s="22"/>
      <c r="B264" s="20"/>
      <c r="C264" s="77"/>
      <c r="D264" s="77"/>
      <c r="E264" s="21"/>
      <c r="F264" s="21"/>
      <c r="G264" s="21"/>
      <c r="H264" s="21"/>
      <c r="I264" s="21"/>
      <c r="J264" s="21"/>
    </row>
    <row r="265" spans="1:10" x14ac:dyDescent="0.25">
      <c r="A265" s="18"/>
      <c r="B265" s="21"/>
      <c r="C265" s="77"/>
      <c r="D265" s="77"/>
      <c r="E265" s="21"/>
      <c r="F265" s="21"/>
      <c r="G265" s="20"/>
      <c r="H265" s="21"/>
      <c r="I265" s="21"/>
      <c r="J265" s="21"/>
    </row>
    <row r="266" spans="1:10" x14ac:dyDescent="0.25">
      <c r="A266" s="24"/>
      <c r="B266" s="24"/>
      <c r="C266" s="24"/>
      <c r="D266" s="25"/>
      <c r="E266" s="24"/>
      <c r="F266" s="24"/>
      <c r="G266" s="24"/>
      <c r="H266" s="24"/>
      <c r="I266" s="24"/>
      <c r="J266" s="24"/>
    </row>
    <row r="267" spans="1:10" x14ac:dyDescent="0.25">
      <c r="A267" s="10"/>
    </row>
    <row r="268" spans="1:10" x14ac:dyDescent="0.25">
      <c r="A268" s="10"/>
    </row>
    <row r="269" spans="1:10" x14ac:dyDescent="0.25">
      <c r="A269" s="10"/>
    </row>
    <row r="270" spans="1:10" x14ac:dyDescent="0.25">
      <c r="A270" s="10"/>
    </row>
    <row r="271" spans="1:10" x14ac:dyDescent="0.25">
      <c r="A271" s="10"/>
    </row>
    <row r="272" spans="1:10" x14ac:dyDescent="0.25">
      <c r="A272" s="10"/>
    </row>
    <row r="273" spans="1:10" x14ac:dyDescent="0.25">
      <c r="A273" s="10"/>
    </row>
    <row r="274" spans="1:10" x14ac:dyDescent="0.25">
      <c r="A274" s="10"/>
    </row>
    <row r="276" spans="1:10" x14ac:dyDescent="0.25">
      <c r="A276" s="29"/>
    </row>
    <row r="277" spans="1:10" x14ac:dyDescent="0.25">
      <c r="A277" s="8"/>
    </row>
    <row r="278" spans="1:10" x14ac:dyDescent="0.25">
      <c r="A278" s="10"/>
    </row>
    <row r="279" spans="1:10" x14ac:dyDescent="0.25">
      <c r="A279" s="79"/>
      <c r="B279" s="80"/>
      <c r="C279" s="12"/>
      <c r="D279" s="81"/>
      <c r="E279" s="81"/>
      <c r="F279" s="81"/>
      <c r="G279" s="81"/>
      <c r="H279" s="81"/>
      <c r="I279" s="81"/>
      <c r="J279" s="81"/>
    </row>
    <row r="280" spans="1:10" x14ac:dyDescent="0.25">
      <c r="A280" s="79"/>
      <c r="B280" s="80"/>
      <c r="C280" s="82"/>
      <c r="D280" s="82"/>
      <c r="E280" s="13"/>
      <c r="F280" s="82"/>
      <c r="G280" s="82"/>
      <c r="H280" s="13"/>
      <c r="I280" s="14"/>
      <c r="J280" s="82"/>
    </row>
    <row r="281" spans="1:10" x14ac:dyDescent="0.25">
      <c r="A281" s="79"/>
      <c r="B281" s="80"/>
      <c r="C281" s="82"/>
      <c r="D281" s="82"/>
      <c r="E281" s="13"/>
      <c r="F281" s="82"/>
      <c r="G281" s="82"/>
      <c r="H281" s="13"/>
      <c r="I281" s="14"/>
      <c r="J281" s="82"/>
    </row>
    <row r="282" spans="1:10" x14ac:dyDescent="0.25">
      <c r="A282" s="79"/>
      <c r="B282" s="80"/>
      <c r="C282" s="82"/>
      <c r="D282" s="82"/>
      <c r="E282" s="16"/>
      <c r="F282" s="82"/>
      <c r="G282" s="82"/>
      <c r="H282" s="16"/>
      <c r="I282" s="14"/>
      <c r="J282" s="82"/>
    </row>
    <row r="283" spans="1:10" x14ac:dyDescent="0.25">
      <c r="A283" s="79"/>
      <c r="B283" s="17"/>
      <c r="C283" s="78"/>
      <c r="D283" s="78"/>
      <c r="E283" s="17"/>
      <c r="F283" s="17"/>
      <c r="G283" s="17"/>
      <c r="H283" s="17"/>
      <c r="I283" s="12"/>
      <c r="J283" s="17"/>
    </row>
    <row r="284" spans="1:10" x14ac:dyDescent="0.25">
      <c r="A284" s="18"/>
      <c r="B284" s="17"/>
      <c r="C284" s="78"/>
      <c r="D284" s="78"/>
      <c r="E284" s="17"/>
      <c r="F284" s="17"/>
      <c r="G284" s="17"/>
      <c r="H284" s="17"/>
      <c r="I284" s="17"/>
      <c r="J284" s="17"/>
    </row>
    <row r="285" spans="1:10" x14ac:dyDescent="0.25">
      <c r="A285" s="19"/>
      <c r="B285" s="20"/>
      <c r="C285" s="77"/>
      <c r="D285" s="77"/>
      <c r="E285" s="21"/>
      <c r="F285" s="21"/>
      <c r="G285" s="21"/>
      <c r="H285" s="21"/>
      <c r="I285" s="21"/>
      <c r="J285" s="21"/>
    </row>
    <row r="286" spans="1:10" x14ac:dyDescent="0.25">
      <c r="A286" s="22"/>
      <c r="B286" s="20"/>
      <c r="C286" s="77"/>
      <c r="D286" s="77"/>
      <c r="E286" s="21"/>
      <c r="F286" s="21"/>
      <c r="G286" s="21"/>
      <c r="H286" s="21"/>
      <c r="I286" s="21"/>
      <c r="J286" s="21"/>
    </row>
    <row r="287" spans="1:10" x14ac:dyDescent="0.25">
      <c r="A287" s="22"/>
      <c r="B287" s="20"/>
      <c r="C287" s="77"/>
      <c r="D287" s="77"/>
      <c r="E287" s="21"/>
      <c r="F287" s="21"/>
      <c r="G287" s="21"/>
      <c r="H287" s="21"/>
      <c r="I287" s="21"/>
      <c r="J287" s="21"/>
    </row>
    <row r="288" spans="1:10" x14ac:dyDescent="0.25">
      <c r="A288" s="22"/>
      <c r="B288" s="20"/>
      <c r="C288" s="77"/>
      <c r="D288" s="77"/>
      <c r="E288" s="21"/>
      <c r="F288" s="21"/>
      <c r="G288" s="21"/>
      <c r="H288" s="21"/>
      <c r="I288" s="21"/>
      <c r="J288" s="21"/>
    </row>
    <row r="289" spans="1:10" x14ac:dyDescent="0.25">
      <c r="A289" s="22"/>
      <c r="B289" s="20"/>
      <c r="C289" s="77"/>
      <c r="D289" s="77"/>
      <c r="E289" s="21"/>
      <c r="F289" s="21"/>
      <c r="G289" s="21"/>
      <c r="H289" s="21"/>
      <c r="I289" s="21"/>
      <c r="J289" s="21"/>
    </row>
    <row r="290" spans="1:10" x14ac:dyDescent="0.25">
      <c r="A290" s="22"/>
      <c r="B290" s="20"/>
      <c r="C290" s="77"/>
      <c r="D290" s="77"/>
      <c r="E290" s="21"/>
      <c r="F290" s="21"/>
      <c r="G290" s="21"/>
      <c r="H290" s="21"/>
      <c r="I290" s="21"/>
      <c r="J290" s="21"/>
    </row>
    <row r="291" spans="1:10" x14ac:dyDescent="0.25">
      <c r="A291" s="19"/>
      <c r="B291" s="21"/>
      <c r="C291" s="77"/>
      <c r="D291" s="77"/>
      <c r="E291" s="21"/>
      <c r="F291" s="21"/>
      <c r="G291" s="21"/>
      <c r="H291" s="21"/>
      <c r="I291" s="20"/>
      <c r="J291" s="21"/>
    </row>
    <row r="292" spans="1:10" x14ac:dyDescent="0.25">
      <c r="A292" s="22"/>
      <c r="B292" s="20"/>
      <c r="C292" s="77"/>
      <c r="D292" s="77"/>
      <c r="E292" s="21"/>
      <c r="F292" s="21"/>
      <c r="G292" s="21"/>
      <c r="H292" s="21"/>
      <c r="I292" s="21"/>
      <c r="J292" s="21"/>
    </row>
    <row r="293" spans="1:10" x14ac:dyDescent="0.25">
      <c r="A293" s="22"/>
      <c r="B293" s="20"/>
      <c r="C293" s="77"/>
      <c r="D293" s="77"/>
      <c r="E293" s="21"/>
      <c r="F293" s="21"/>
      <c r="G293" s="21"/>
      <c r="H293" s="21"/>
      <c r="I293" s="21"/>
      <c r="J293" s="21"/>
    </row>
    <row r="294" spans="1:10" x14ac:dyDescent="0.25">
      <c r="A294" s="22"/>
      <c r="B294" s="20"/>
      <c r="C294" s="77"/>
      <c r="D294" s="77"/>
      <c r="E294" s="21"/>
      <c r="F294" s="21"/>
      <c r="G294" s="21"/>
      <c r="H294" s="21"/>
      <c r="I294" s="21"/>
      <c r="J294" s="21"/>
    </row>
    <row r="295" spans="1:10" x14ac:dyDescent="0.25">
      <c r="A295" s="22"/>
      <c r="B295" s="20"/>
      <c r="C295" s="77"/>
      <c r="D295" s="77"/>
      <c r="E295" s="21"/>
      <c r="F295" s="21"/>
      <c r="G295" s="21"/>
      <c r="H295" s="21"/>
      <c r="I295" s="21"/>
      <c r="J295" s="21"/>
    </row>
    <row r="296" spans="1:10" x14ac:dyDescent="0.25">
      <c r="A296" s="22"/>
      <c r="B296" s="20"/>
      <c r="C296" s="77"/>
      <c r="D296" s="77"/>
      <c r="E296" s="21"/>
      <c r="F296" s="21"/>
      <c r="G296" s="21"/>
      <c r="H296" s="21"/>
      <c r="I296" s="21"/>
      <c r="J296" s="21"/>
    </row>
    <row r="297" spans="1:10" x14ac:dyDescent="0.25">
      <c r="A297" s="19"/>
      <c r="B297" s="20"/>
      <c r="C297" s="77"/>
      <c r="D297" s="77"/>
      <c r="E297" s="21"/>
      <c r="F297" s="21"/>
      <c r="G297" s="21"/>
      <c r="H297" s="21"/>
      <c r="I297" s="20"/>
      <c r="J297" s="21"/>
    </row>
    <row r="298" spans="1:10" x14ac:dyDescent="0.25">
      <c r="A298" s="22"/>
      <c r="B298" s="20"/>
      <c r="C298" s="77"/>
      <c r="D298" s="77"/>
      <c r="E298" s="21"/>
      <c r="F298" s="21"/>
      <c r="G298" s="21"/>
      <c r="H298" s="21"/>
      <c r="I298" s="21"/>
      <c r="J298" s="21"/>
    </row>
    <row r="299" spans="1:10" x14ac:dyDescent="0.25">
      <c r="A299" s="22"/>
      <c r="B299" s="20"/>
      <c r="C299" s="77"/>
      <c r="D299" s="77"/>
      <c r="E299" s="21"/>
      <c r="F299" s="21"/>
      <c r="G299" s="21"/>
      <c r="H299" s="21"/>
      <c r="I299" s="21"/>
      <c r="J299" s="21"/>
    </row>
    <row r="300" spans="1:10" x14ac:dyDescent="0.25">
      <c r="A300" s="22"/>
      <c r="B300" s="20"/>
      <c r="C300" s="77"/>
      <c r="D300" s="77"/>
      <c r="E300" s="21"/>
      <c r="F300" s="21"/>
      <c r="G300" s="21"/>
      <c r="H300" s="21"/>
      <c r="I300" s="21"/>
      <c r="J300" s="21"/>
    </row>
    <row r="301" spans="1:10" x14ac:dyDescent="0.25">
      <c r="A301" s="22"/>
      <c r="B301" s="20"/>
      <c r="C301" s="77"/>
      <c r="D301" s="77"/>
      <c r="E301" s="21"/>
      <c r="F301" s="21"/>
      <c r="G301" s="21"/>
      <c r="H301" s="21"/>
      <c r="I301" s="21"/>
      <c r="J301" s="21"/>
    </row>
    <row r="302" spans="1:10" x14ac:dyDescent="0.25">
      <c r="A302" s="22"/>
      <c r="B302" s="20"/>
      <c r="C302" s="77"/>
      <c r="D302" s="77"/>
      <c r="E302" s="21"/>
      <c r="F302" s="21"/>
      <c r="G302" s="21"/>
      <c r="H302" s="21"/>
      <c r="I302" s="21"/>
      <c r="J302" s="21"/>
    </row>
    <row r="303" spans="1:10" x14ac:dyDescent="0.25">
      <c r="A303" s="19"/>
      <c r="B303" s="21"/>
      <c r="C303" s="77"/>
      <c r="D303" s="77"/>
      <c r="E303" s="21"/>
      <c r="F303" s="21"/>
      <c r="G303" s="21"/>
      <c r="H303" s="21"/>
      <c r="I303" s="20"/>
      <c r="J303" s="20"/>
    </row>
    <row r="304" spans="1:10" x14ac:dyDescent="0.25">
      <c r="A304" s="22"/>
      <c r="B304" s="20"/>
      <c r="C304" s="77"/>
      <c r="D304" s="77"/>
      <c r="E304" s="21"/>
      <c r="F304" s="21"/>
      <c r="G304" s="21"/>
      <c r="H304" s="21"/>
      <c r="I304" s="21"/>
      <c r="J304" s="21"/>
    </row>
    <row r="305" spans="1:10" x14ac:dyDescent="0.25">
      <c r="A305" s="22"/>
      <c r="B305" s="20"/>
      <c r="C305" s="77"/>
      <c r="D305" s="77"/>
      <c r="E305" s="21"/>
      <c r="F305" s="21"/>
      <c r="G305" s="21"/>
      <c r="H305" s="21"/>
      <c r="I305" s="21"/>
      <c r="J305" s="21"/>
    </row>
    <row r="306" spans="1:10" x14ac:dyDescent="0.25">
      <c r="A306" s="22"/>
      <c r="B306" s="20"/>
      <c r="C306" s="77"/>
      <c r="D306" s="77"/>
      <c r="E306" s="21"/>
      <c r="F306" s="21"/>
      <c r="G306" s="21"/>
      <c r="H306" s="21"/>
      <c r="I306" s="21"/>
      <c r="J306" s="21"/>
    </row>
    <row r="307" spans="1:10" x14ac:dyDescent="0.25">
      <c r="A307" s="22"/>
      <c r="B307" s="20"/>
      <c r="C307" s="77"/>
      <c r="D307" s="77"/>
      <c r="E307" s="21"/>
      <c r="F307" s="21"/>
      <c r="G307" s="21"/>
      <c r="H307" s="21"/>
      <c r="I307" s="21"/>
      <c r="J307" s="21"/>
    </row>
    <row r="308" spans="1:10" x14ac:dyDescent="0.25">
      <c r="A308" s="22"/>
      <c r="B308" s="20"/>
      <c r="C308" s="77"/>
      <c r="D308" s="77"/>
      <c r="E308" s="21"/>
      <c r="F308" s="21"/>
      <c r="G308" s="21"/>
      <c r="H308" s="21"/>
      <c r="I308" s="21"/>
      <c r="J308" s="21"/>
    </row>
    <row r="309" spans="1:10" x14ac:dyDescent="0.25">
      <c r="A309" s="19"/>
      <c r="B309" s="21"/>
      <c r="C309" s="77"/>
      <c r="D309" s="77"/>
      <c r="E309" s="21"/>
      <c r="F309" s="21"/>
      <c r="G309" s="21"/>
      <c r="H309" s="21"/>
      <c r="I309" s="20"/>
      <c r="J309" s="20"/>
    </row>
    <row r="310" spans="1:10" x14ac:dyDescent="0.25">
      <c r="A310" s="22"/>
      <c r="B310" s="20"/>
      <c r="C310" s="77"/>
      <c r="D310" s="77"/>
      <c r="E310" s="21"/>
      <c r="F310" s="21"/>
      <c r="G310" s="21"/>
      <c r="H310" s="21"/>
      <c r="I310" s="21"/>
      <c r="J310" s="21"/>
    </row>
    <row r="311" spans="1:10" x14ac:dyDescent="0.25">
      <c r="A311" s="22"/>
      <c r="B311" s="20"/>
      <c r="C311" s="77"/>
      <c r="D311" s="77"/>
      <c r="E311" s="21"/>
      <c r="F311" s="21"/>
      <c r="G311" s="21"/>
      <c r="H311" s="21"/>
      <c r="I311" s="21"/>
      <c r="J311" s="21"/>
    </row>
    <row r="312" spans="1:10" x14ac:dyDescent="0.25">
      <c r="A312" s="22"/>
      <c r="B312" s="20"/>
      <c r="C312" s="77"/>
      <c r="D312" s="77"/>
      <c r="E312" s="21"/>
      <c r="F312" s="21"/>
      <c r="G312" s="21"/>
      <c r="H312" s="21"/>
      <c r="I312" s="21"/>
      <c r="J312" s="21"/>
    </row>
    <row r="313" spans="1:10" x14ac:dyDescent="0.25">
      <c r="A313" s="22"/>
      <c r="B313" s="20"/>
      <c r="C313" s="77"/>
      <c r="D313" s="77"/>
      <c r="E313" s="21"/>
      <c r="F313" s="21"/>
      <c r="G313" s="21"/>
      <c r="H313" s="21"/>
      <c r="I313" s="21"/>
      <c r="J313" s="21"/>
    </row>
    <row r="314" spans="1:10" x14ac:dyDescent="0.25">
      <c r="A314" s="22"/>
      <c r="B314" s="20"/>
      <c r="C314" s="77"/>
      <c r="D314" s="77"/>
      <c r="E314" s="21"/>
      <c r="F314" s="21"/>
      <c r="G314" s="21"/>
      <c r="H314" s="21"/>
      <c r="I314" s="21"/>
      <c r="J314" s="21"/>
    </row>
    <row r="315" spans="1:10" x14ac:dyDescent="0.25">
      <c r="A315" s="19"/>
      <c r="B315" s="21"/>
      <c r="C315" s="77"/>
      <c r="D315" s="77"/>
      <c r="E315" s="21"/>
      <c r="F315" s="21"/>
      <c r="G315" s="21"/>
      <c r="H315" s="21"/>
      <c r="I315" s="20"/>
      <c r="J315" s="20"/>
    </row>
    <row r="316" spans="1:10" x14ac:dyDescent="0.25">
      <c r="A316" s="22"/>
      <c r="B316" s="20"/>
      <c r="C316" s="77"/>
      <c r="D316" s="77"/>
      <c r="E316" s="21"/>
      <c r="F316" s="21"/>
      <c r="G316" s="21"/>
      <c r="H316" s="21"/>
      <c r="I316" s="21"/>
      <c r="J316" s="21"/>
    </row>
    <row r="317" spans="1:10" x14ac:dyDescent="0.25">
      <c r="A317" s="22"/>
      <c r="B317" s="20"/>
      <c r="C317" s="77"/>
      <c r="D317" s="77"/>
      <c r="E317" s="21"/>
      <c r="F317" s="21"/>
      <c r="G317" s="21"/>
      <c r="H317" s="21"/>
      <c r="I317" s="21"/>
      <c r="J317" s="21"/>
    </row>
    <row r="318" spans="1:10" x14ac:dyDescent="0.25">
      <c r="A318" s="22"/>
      <c r="B318" s="20"/>
      <c r="C318" s="77"/>
      <c r="D318" s="77"/>
      <c r="E318" s="21"/>
      <c r="F318" s="21"/>
      <c r="G318" s="21"/>
      <c r="H318" s="21"/>
      <c r="I318" s="21"/>
      <c r="J318" s="21"/>
    </row>
    <row r="319" spans="1:10" x14ac:dyDescent="0.25">
      <c r="A319" s="22"/>
      <c r="B319" s="20"/>
      <c r="C319" s="77"/>
      <c r="D319" s="77"/>
      <c r="E319" s="21"/>
      <c r="F319" s="21"/>
      <c r="G319" s="21"/>
      <c r="H319" s="21"/>
      <c r="I319" s="21"/>
      <c r="J319" s="21"/>
    </row>
    <row r="320" spans="1:10" x14ac:dyDescent="0.25">
      <c r="A320" s="22"/>
      <c r="B320" s="20"/>
      <c r="C320" s="77"/>
      <c r="D320" s="77"/>
      <c r="E320" s="21"/>
      <c r="F320" s="21"/>
      <c r="G320" s="21"/>
      <c r="H320" s="21"/>
      <c r="I320" s="21"/>
      <c r="J320" s="21"/>
    </row>
    <row r="321" spans="1:10" x14ac:dyDescent="0.25">
      <c r="A321" s="18"/>
      <c r="B321" s="23"/>
      <c r="C321" s="77"/>
      <c r="D321" s="77"/>
      <c r="E321" s="21"/>
      <c r="F321" s="21"/>
      <c r="G321" s="21"/>
      <c r="H321" s="21"/>
      <c r="I321" s="20"/>
      <c r="J321" s="21"/>
    </row>
    <row r="322" spans="1:10" x14ac:dyDescent="0.25">
      <c r="A322" s="22"/>
      <c r="B322" s="20"/>
      <c r="C322" s="77"/>
      <c r="D322" s="77"/>
      <c r="E322" s="21"/>
      <c r="F322" s="21"/>
      <c r="G322" s="21"/>
      <c r="H322" s="21"/>
      <c r="I322" s="21"/>
      <c r="J322" s="21"/>
    </row>
    <row r="323" spans="1:10" x14ac:dyDescent="0.25">
      <c r="A323" s="22"/>
      <c r="B323" s="20"/>
      <c r="C323" s="77"/>
      <c r="D323" s="77"/>
      <c r="E323" s="21"/>
      <c r="F323" s="21"/>
      <c r="G323" s="21"/>
      <c r="H323" s="21"/>
      <c r="I323" s="21"/>
      <c r="J323" s="21"/>
    </row>
    <row r="324" spans="1:10" x14ac:dyDescent="0.25">
      <c r="A324" s="22"/>
      <c r="B324" s="20"/>
      <c r="C324" s="77"/>
      <c r="D324" s="77"/>
      <c r="E324" s="21"/>
      <c r="F324" s="21"/>
      <c r="G324" s="21"/>
      <c r="H324" s="21"/>
      <c r="I324" s="21"/>
      <c r="J324" s="21"/>
    </row>
    <row r="325" spans="1:10" x14ac:dyDescent="0.25">
      <c r="A325" s="22"/>
      <c r="B325" s="20"/>
      <c r="C325" s="77"/>
      <c r="D325" s="77"/>
      <c r="E325" s="21"/>
      <c r="F325" s="21"/>
      <c r="G325" s="21"/>
      <c r="H325" s="21"/>
      <c r="I325" s="21"/>
      <c r="J325" s="21"/>
    </row>
    <row r="326" spans="1:10" x14ac:dyDescent="0.25">
      <c r="A326" s="22"/>
      <c r="B326" s="20"/>
      <c r="C326" s="77"/>
      <c r="D326" s="77"/>
      <c r="E326" s="21"/>
      <c r="F326" s="21"/>
      <c r="G326" s="21"/>
      <c r="H326" s="21"/>
      <c r="I326" s="21"/>
      <c r="J326" s="21"/>
    </row>
    <row r="327" spans="1:10" x14ac:dyDescent="0.25">
      <c r="A327" s="18"/>
      <c r="B327" s="21"/>
      <c r="C327" s="77"/>
      <c r="D327" s="77"/>
      <c r="E327" s="20"/>
      <c r="F327" s="20"/>
      <c r="G327" s="21"/>
      <c r="H327" s="21"/>
      <c r="I327" s="20"/>
      <c r="J327" s="20"/>
    </row>
    <row r="328" spans="1:10" x14ac:dyDescent="0.25">
      <c r="A328" s="22"/>
      <c r="B328" s="20"/>
      <c r="C328" s="77"/>
      <c r="D328" s="77"/>
      <c r="E328" s="21"/>
      <c r="F328" s="21"/>
      <c r="G328" s="21"/>
      <c r="H328" s="21"/>
      <c r="I328" s="21"/>
      <c r="J328" s="21"/>
    </row>
    <row r="329" spans="1:10" x14ac:dyDescent="0.25">
      <c r="A329" s="22"/>
      <c r="B329" s="20"/>
      <c r="C329" s="77"/>
      <c r="D329" s="77"/>
      <c r="E329" s="21"/>
      <c r="F329" s="21"/>
      <c r="G329" s="21"/>
      <c r="H329" s="21"/>
      <c r="I329" s="21"/>
      <c r="J329" s="21"/>
    </row>
    <row r="330" spans="1:10" x14ac:dyDescent="0.25">
      <c r="A330" s="22"/>
      <c r="B330" s="20"/>
      <c r="C330" s="77"/>
      <c r="D330" s="77"/>
      <c r="E330" s="21"/>
      <c r="F330" s="21"/>
      <c r="G330" s="21"/>
      <c r="H330" s="21"/>
      <c r="I330" s="21"/>
      <c r="J330" s="21"/>
    </row>
    <row r="331" spans="1:10" x14ac:dyDescent="0.25">
      <c r="A331" s="22"/>
      <c r="B331" s="20"/>
      <c r="C331" s="77"/>
      <c r="D331" s="77"/>
      <c r="E331" s="21"/>
      <c r="F331" s="21"/>
      <c r="G331" s="21"/>
      <c r="H331" s="21"/>
      <c r="I331" s="21"/>
      <c r="J331" s="21"/>
    </row>
    <row r="332" spans="1:10" x14ac:dyDescent="0.25">
      <c r="A332" s="22"/>
      <c r="B332" s="20"/>
      <c r="C332" s="77"/>
      <c r="D332" s="77"/>
      <c r="E332" s="21"/>
      <c r="F332" s="21"/>
      <c r="G332" s="21"/>
      <c r="H332" s="21"/>
      <c r="I332" s="21"/>
      <c r="J332" s="21"/>
    </row>
    <row r="333" spans="1:10" x14ac:dyDescent="0.25">
      <c r="A333" s="18"/>
      <c r="B333" s="21"/>
      <c r="C333" s="77"/>
      <c r="D333" s="77"/>
      <c r="E333" s="21"/>
      <c r="F333" s="21"/>
      <c r="G333" s="20"/>
      <c r="H333" s="21"/>
      <c r="I333" s="21"/>
      <c r="J333" s="21"/>
    </row>
    <row r="334" spans="1:10" x14ac:dyDescent="0.25">
      <c r="A334" s="24"/>
      <c r="B334" s="24"/>
      <c r="C334" s="24"/>
      <c r="D334" s="25"/>
      <c r="E334" s="24"/>
      <c r="F334" s="24"/>
      <c r="G334" s="24"/>
      <c r="H334" s="24"/>
      <c r="I334" s="24"/>
      <c r="J334" s="24"/>
    </row>
    <row r="335" spans="1:10" x14ac:dyDescent="0.25">
      <c r="A335" s="10"/>
    </row>
  </sheetData>
  <mergeCells count="190">
    <mergeCell ref="A1:F1"/>
    <mergeCell ref="A2:F2"/>
    <mergeCell ref="A3:F3"/>
    <mergeCell ref="A4:F4"/>
    <mergeCell ref="A5:A6"/>
    <mergeCell ref="B5:B6"/>
    <mergeCell ref="C5:C6"/>
    <mergeCell ref="D5:D6"/>
    <mergeCell ref="E5:E6"/>
    <mergeCell ref="F5:F6"/>
    <mergeCell ref="A146:A150"/>
    <mergeCell ref="B146:B149"/>
    <mergeCell ref="D146:J146"/>
    <mergeCell ref="C147:D147"/>
    <mergeCell ref="F147:F149"/>
    <mergeCell ref="G147:G149"/>
    <mergeCell ref="J147:J149"/>
    <mergeCell ref="C148:D148"/>
    <mergeCell ref="C149:D149"/>
    <mergeCell ref="C150:D150"/>
    <mergeCell ref="C157:D157"/>
    <mergeCell ref="C158:D158"/>
    <mergeCell ref="C159:D159"/>
    <mergeCell ref="C160:D160"/>
    <mergeCell ref="C161:D161"/>
    <mergeCell ref="C162:D162"/>
    <mergeCell ref="C151:D151"/>
    <mergeCell ref="C152:D152"/>
    <mergeCell ref="C153:D153"/>
    <mergeCell ref="C154:D154"/>
    <mergeCell ref="C155:D155"/>
    <mergeCell ref="C156:D156"/>
    <mergeCell ref="C169:D169"/>
    <mergeCell ref="C170:D170"/>
    <mergeCell ref="C171:D171"/>
    <mergeCell ref="C172:D172"/>
    <mergeCell ref="C173:D173"/>
    <mergeCell ref="C174:D174"/>
    <mergeCell ref="C163:D163"/>
    <mergeCell ref="C164:D164"/>
    <mergeCell ref="C165:D165"/>
    <mergeCell ref="C166:D166"/>
    <mergeCell ref="C167:D167"/>
    <mergeCell ref="C168:D168"/>
    <mergeCell ref="C181:D181"/>
    <mergeCell ref="C182:D182"/>
    <mergeCell ref="C183:D183"/>
    <mergeCell ref="C184:D184"/>
    <mergeCell ref="C185:D185"/>
    <mergeCell ref="C186:D186"/>
    <mergeCell ref="C175:D175"/>
    <mergeCell ref="C176:D176"/>
    <mergeCell ref="C177:D177"/>
    <mergeCell ref="C178:D178"/>
    <mergeCell ref="C179:D179"/>
    <mergeCell ref="C180:D180"/>
    <mergeCell ref="C193:D193"/>
    <mergeCell ref="C194:D194"/>
    <mergeCell ref="C195:D195"/>
    <mergeCell ref="C196:D196"/>
    <mergeCell ref="C197:D197"/>
    <mergeCell ref="C198:D198"/>
    <mergeCell ref="C187:D187"/>
    <mergeCell ref="C188:D188"/>
    <mergeCell ref="C189:D189"/>
    <mergeCell ref="C190:D190"/>
    <mergeCell ref="C191:D191"/>
    <mergeCell ref="C192:D192"/>
    <mergeCell ref="C214:D214"/>
    <mergeCell ref="C215:D215"/>
    <mergeCell ref="C216:D216"/>
    <mergeCell ref="C217:D217"/>
    <mergeCell ref="C218:D218"/>
    <mergeCell ref="C219:D219"/>
    <mergeCell ref="C199:D199"/>
    <mergeCell ref="C200:D200"/>
    <mergeCell ref="A211:A215"/>
    <mergeCell ref="B211:B214"/>
    <mergeCell ref="D211:J211"/>
    <mergeCell ref="C212:D212"/>
    <mergeCell ref="F212:F214"/>
    <mergeCell ref="G212:G214"/>
    <mergeCell ref="J212:J214"/>
    <mergeCell ref="C213:D213"/>
    <mergeCell ref="C226:D226"/>
    <mergeCell ref="C227:D227"/>
    <mergeCell ref="C228:D228"/>
    <mergeCell ref="C229:D229"/>
    <mergeCell ref="C230:D230"/>
    <mergeCell ref="C231:D231"/>
    <mergeCell ref="C220:D220"/>
    <mergeCell ref="C221:D221"/>
    <mergeCell ref="C222:D222"/>
    <mergeCell ref="C223:D223"/>
    <mergeCell ref="C224:D224"/>
    <mergeCell ref="C225:D225"/>
    <mergeCell ref="C238:D238"/>
    <mergeCell ref="C239:D239"/>
    <mergeCell ref="C240:D240"/>
    <mergeCell ref="C241:D241"/>
    <mergeCell ref="C242:D242"/>
    <mergeCell ref="C243:D243"/>
    <mergeCell ref="C232:D232"/>
    <mergeCell ref="C233:D233"/>
    <mergeCell ref="C234:D234"/>
    <mergeCell ref="C235:D235"/>
    <mergeCell ref="C236:D236"/>
    <mergeCell ref="C237:D237"/>
    <mergeCell ref="C250:D250"/>
    <mergeCell ref="C251:D251"/>
    <mergeCell ref="C252:D252"/>
    <mergeCell ref="C253:D253"/>
    <mergeCell ref="C254:D254"/>
    <mergeCell ref="C255:D255"/>
    <mergeCell ref="C244:D244"/>
    <mergeCell ref="C245:D245"/>
    <mergeCell ref="C246:D246"/>
    <mergeCell ref="C247:D247"/>
    <mergeCell ref="C248:D248"/>
    <mergeCell ref="C249:D249"/>
    <mergeCell ref="A279:A283"/>
    <mergeCell ref="B279:B282"/>
    <mergeCell ref="D279:J279"/>
    <mergeCell ref="C280:D280"/>
    <mergeCell ref="F280:F282"/>
    <mergeCell ref="G280:G282"/>
    <mergeCell ref="C256:D256"/>
    <mergeCell ref="C257:D257"/>
    <mergeCell ref="C258:D258"/>
    <mergeCell ref="C259:D259"/>
    <mergeCell ref="C260:D260"/>
    <mergeCell ref="C261:D261"/>
    <mergeCell ref="J280:J282"/>
    <mergeCell ref="C281:D281"/>
    <mergeCell ref="C282:D282"/>
    <mergeCell ref="C283:D283"/>
    <mergeCell ref="C284:D284"/>
    <mergeCell ref="C285:D285"/>
    <mergeCell ref="C262:D262"/>
    <mergeCell ref="C263:D263"/>
    <mergeCell ref="C264:D264"/>
    <mergeCell ref="C265:D265"/>
    <mergeCell ref="C292:D292"/>
    <mergeCell ref="C293:D293"/>
    <mergeCell ref="C294:D294"/>
    <mergeCell ref="C295:D295"/>
    <mergeCell ref="C296:D296"/>
    <mergeCell ref="C297:D297"/>
    <mergeCell ref="C286:D286"/>
    <mergeCell ref="C287:D287"/>
    <mergeCell ref="C288:D288"/>
    <mergeCell ref="C289:D289"/>
    <mergeCell ref="C290:D290"/>
    <mergeCell ref="C291:D291"/>
    <mergeCell ref="C304:D304"/>
    <mergeCell ref="C305:D305"/>
    <mergeCell ref="C306:D306"/>
    <mergeCell ref="C307:D307"/>
    <mergeCell ref="C308:D308"/>
    <mergeCell ref="C309:D309"/>
    <mergeCell ref="C298:D298"/>
    <mergeCell ref="C299:D299"/>
    <mergeCell ref="C300:D300"/>
    <mergeCell ref="C301:D301"/>
    <mergeCell ref="C302:D302"/>
    <mergeCell ref="C303:D303"/>
    <mergeCell ref="C316:D316"/>
    <mergeCell ref="C317:D317"/>
    <mergeCell ref="C318:D318"/>
    <mergeCell ref="C319:D319"/>
    <mergeCell ref="C320:D320"/>
    <mergeCell ref="C321:D321"/>
    <mergeCell ref="C310:D310"/>
    <mergeCell ref="C311:D311"/>
    <mergeCell ref="C312:D312"/>
    <mergeCell ref="C313:D313"/>
    <mergeCell ref="C314:D314"/>
    <mergeCell ref="C315:D315"/>
    <mergeCell ref="C328:D328"/>
    <mergeCell ref="C329:D329"/>
    <mergeCell ref="C330:D330"/>
    <mergeCell ref="C331:D331"/>
    <mergeCell ref="C332:D332"/>
    <mergeCell ref="C333:D333"/>
    <mergeCell ref="C322:D322"/>
    <mergeCell ref="C323:D323"/>
    <mergeCell ref="C324:D324"/>
    <mergeCell ref="C325:D325"/>
    <mergeCell ref="C326:D326"/>
    <mergeCell ref="C327:D327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14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9E63F-1942-4AF3-9261-27AE0B18D1B1}">
  <dimension ref="A1:L61"/>
  <sheetViews>
    <sheetView view="pageBreakPreview" zoomScaleSheetLayoutView="100" workbookViewId="0">
      <pane ySplit="7" topLeftCell="A8" activePane="bottomLeft" state="frozen"/>
      <selection pane="bottomLeft" activeCell="D59" sqref="D59:H61"/>
    </sheetView>
  </sheetViews>
  <sheetFormatPr defaultColWidth="9.140625" defaultRowHeight="15" x14ac:dyDescent="0.25"/>
  <cols>
    <col min="1" max="1" width="26.28515625" customWidth="1"/>
    <col min="2" max="2" width="9.42578125" bestFit="1" customWidth="1"/>
    <col min="5" max="6" width="9.140625" customWidth="1"/>
    <col min="9" max="9" width="11.140625" customWidth="1"/>
    <col min="10" max="10" width="9.140625" customWidth="1"/>
    <col min="13" max="13" width="10" bestFit="1" customWidth="1"/>
  </cols>
  <sheetData>
    <row r="1" spans="1:12" s="49" customFormat="1" x14ac:dyDescent="0.25">
      <c r="A1" s="85" t="s">
        <v>52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s="49" customFormat="1" ht="15.75" thickBot="1" x14ac:dyDescent="0.3">
      <c r="A2" s="90" t="s">
        <v>76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49" customFormat="1" ht="15.75" customHeight="1" thickBot="1" x14ac:dyDescent="0.3">
      <c r="A3" s="91" t="s">
        <v>53</v>
      </c>
      <c r="B3" s="94" t="s">
        <v>54</v>
      </c>
      <c r="C3" s="97" t="s">
        <v>55</v>
      </c>
      <c r="D3" s="98"/>
      <c r="E3" s="98"/>
      <c r="F3" s="98"/>
      <c r="G3" s="98"/>
      <c r="H3" s="98"/>
      <c r="I3" s="98"/>
      <c r="J3" s="98"/>
      <c r="K3" s="98"/>
      <c r="L3" s="99"/>
    </row>
    <row r="4" spans="1:12" s="49" customFormat="1" ht="81" customHeight="1" x14ac:dyDescent="0.25">
      <c r="A4" s="92"/>
      <c r="B4" s="95"/>
      <c r="C4" s="100" t="s">
        <v>56</v>
      </c>
      <c r="D4" s="103" t="s">
        <v>57</v>
      </c>
      <c r="E4" s="103" t="s">
        <v>58</v>
      </c>
      <c r="F4" s="103" t="s">
        <v>59</v>
      </c>
      <c r="G4" s="103" t="s">
        <v>60</v>
      </c>
      <c r="H4" s="103" t="s">
        <v>61</v>
      </c>
      <c r="I4" s="103" t="s">
        <v>62</v>
      </c>
      <c r="J4" s="103" t="s">
        <v>63</v>
      </c>
      <c r="K4" s="103" t="s">
        <v>64</v>
      </c>
      <c r="L4" s="103" t="s">
        <v>65</v>
      </c>
    </row>
    <row r="5" spans="1:12" s="49" customFormat="1" x14ac:dyDescent="0.25">
      <c r="A5" s="92"/>
      <c r="B5" s="95"/>
      <c r="C5" s="101"/>
      <c r="D5" s="104"/>
      <c r="E5" s="104"/>
      <c r="F5" s="104"/>
      <c r="G5" s="104"/>
      <c r="H5" s="104"/>
      <c r="I5" s="104"/>
      <c r="J5" s="104"/>
      <c r="K5" s="104"/>
      <c r="L5" s="104"/>
    </row>
    <row r="6" spans="1:12" s="49" customFormat="1" ht="11.25" customHeight="1" thickBot="1" x14ac:dyDescent="0.3">
      <c r="A6" s="92"/>
      <c r="B6" s="96"/>
      <c r="C6" s="102"/>
      <c r="D6" s="105"/>
      <c r="E6" s="105"/>
      <c r="F6" s="105"/>
      <c r="G6" s="105"/>
      <c r="H6" s="105"/>
      <c r="I6" s="105"/>
      <c r="J6" s="105"/>
      <c r="K6" s="105"/>
      <c r="L6" s="105"/>
    </row>
    <row r="7" spans="1:12" s="49" customFormat="1" ht="15.75" thickBot="1" x14ac:dyDescent="0.3">
      <c r="A7" s="93"/>
      <c r="B7" s="63">
        <v>1</v>
      </c>
      <c r="C7" s="64">
        <v>2</v>
      </c>
      <c r="D7" s="63">
        <v>3</v>
      </c>
      <c r="E7" s="63">
        <v>4</v>
      </c>
      <c r="F7" s="63">
        <v>5</v>
      </c>
      <c r="G7" s="63">
        <v>6</v>
      </c>
      <c r="H7" s="63">
        <v>7</v>
      </c>
      <c r="I7" s="63">
        <v>8</v>
      </c>
      <c r="J7" s="63">
        <v>9</v>
      </c>
      <c r="K7" s="65">
        <v>10</v>
      </c>
      <c r="L7" s="63">
        <v>11</v>
      </c>
    </row>
    <row r="8" spans="1:12" s="49" customFormat="1" ht="31.5" customHeight="1" thickBot="1" x14ac:dyDescent="0.3">
      <c r="A8" s="66" t="s">
        <v>66</v>
      </c>
      <c r="B8" s="67"/>
      <c r="C8" s="64"/>
      <c r="D8" s="63"/>
      <c r="E8" s="63"/>
      <c r="F8" s="63"/>
      <c r="G8" s="63"/>
      <c r="H8" s="63"/>
      <c r="I8" s="63"/>
      <c r="J8" s="63"/>
      <c r="K8" s="63"/>
      <c r="L8" s="63"/>
    </row>
    <row r="9" spans="1:12" s="72" customFormat="1" ht="27" customHeight="1" thickBot="1" x14ac:dyDescent="0.3">
      <c r="A9" s="70" t="s">
        <v>67</v>
      </c>
      <c r="B9" s="71">
        <f>D9+E9+F9+G9+H9</f>
        <v>884731.08643999987</v>
      </c>
      <c r="C9" s="71"/>
      <c r="D9" s="71">
        <f>SUM(D10:D13)</f>
        <v>89509.689519999985</v>
      </c>
      <c r="E9" s="71">
        <f>SUM(E10:E13)</f>
        <v>398025.77658999996</v>
      </c>
      <c r="F9" s="71">
        <f>SUM(F10:F13)</f>
        <v>117025.28792999999</v>
      </c>
      <c r="G9" s="71">
        <f>SUM(G10:G13)</f>
        <v>260266.10899000001</v>
      </c>
      <c r="H9" s="71">
        <f>SUM(H10:H13)</f>
        <v>19904.223410000006</v>
      </c>
      <c r="I9" s="71"/>
      <c r="J9" s="71"/>
      <c r="K9" s="71"/>
      <c r="L9" s="71"/>
    </row>
    <row r="10" spans="1:12" s="49" customFormat="1" ht="12.95" customHeight="1" thickBot="1" x14ac:dyDescent="0.3">
      <c r="A10" s="69" t="s">
        <v>11</v>
      </c>
      <c r="B10" s="68">
        <f t="shared" ref="B10:B49" si="0">D10+E10+F10+G10+H10</f>
        <v>673178.89138999989</v>
      </c>
      <c r="C10" s="68"/>
      <c r="D10" s="68">
        <v>62841.910400000001</v>
      </c>
      <c r="E10" s="68">
        <v>302229.77518999996</v>
      </c>
      <c r="F10" s="68">
        <v>88093.706409999984</v>
      </c>
      <c r="G10" s="68">
        <v>205534.52432999999</v>
      </c>
      <c r="H10" s="68">
        <v>14478.975060000002</v>
      </c>
      <c r="I10" s="35"/>
      <c r="J10" s="35"/>
      <c r="K10" s="35"/>
      <c r="L10" s="35"/>
    </row>
    <row r="11" spans="1:12" s="49" customFormat="1" ht="12.95" customHeight="1" thickBot="1" x14ac:dyDescent="0.3">
      <c r="A11" s="69" t="s">
        <v>12</v>
      </c>
      <c r="B11" s="68">
        <f t="shared" si="0"/>
        <v>108135.37294</v>
      </c>
      <c r="C11" s="68"/>
      <c r="D11" s="68">
        <v>12635.15698</v>
      </c>
      <c r="E11" s="68">
        <v>41273.716930000002</v>
      </c>
      <c r="F11" s="68">
        <v>12426.139890000002</v>
      </c>
      <c r="G11" s="68">
        <v>39700.68043</v>
      </c>
      <c r="H11" s="68">
        <v>2099.6787100000001</v>
      </c>
      <c r="I11" s="35"/>
      <c r="J11" s="35"/>
      <c r="K11" s="35"/>
      <c r="L11" s="35"/>
    </row>
    <row r="12" spans="1:12" s="49" customFormat="1" ht="12.95" customHeight="1" thickBot="1" x14ac:dyDescent="0.3">
      <c r="A12" s="69" t="s">
        <v>13</v>
      </c>
      <c r="B12" s="68">
        <f t="shared" si="0"/>
        <v>74733.453649999996</v>
      </c>
      <c r="C12" s="68"/>
      <c r="D12" s="68">
        <v>7143.65924</v>
      </c>
      <c r="E12" s="68">
        <v>41737.446690000004</v>
      </c>
      <c r="F12" s="68">
        <v>12623.112019999999</v>
      </c>
      <c r="G12" s="68">
        <v>10930.49913</v>
      </c>
      <c r="H12" s="68">
        <v>2298.73657</v>
      </c>
      <c r="I12" s="35"/>
      <c r="J12" s="35"/>
      <c r="K12" s="35"/>
      <c r="L12" s="35"/>
    </row>
    <row r="13" spans="1:12" s="49" customFormat="1" ht="12.95" customHeight="1" thickBot="1" x14ac:dyDescent="0.3">
      <c r="A13" s="54" t="s">
        <v>14</v>
      </c>
      <c r="B13" s="68">
        <f t="shared" si="0"/>
        <v>28683.368460000002</v>
      </c>
      <c r="C13" s="68"/>
      <c r="D13" s="68">
        <v>6888.9629000000004</v>
      </c>
      <c r="E13" s="68">
        <v>12784.837779999998</v>
      </c>
      <c r="F13" s="68">
        <v>3882.3296099999998</v>
      </c>
      <c r="G13" s="68">
        <v>4100.4050999999999</v>
      </c>
      <c r="H13" s="68">
        <v>1026.8330700000001</v>
      </c>
      <c r="I13" s="35"/>
      <c r="J13" s="35"/>
      <c r="K13" s="35"/>
      <c r="L13" s="35"/>
    </row>
    <row r="14" spans="1:12" s="49" customFormat="1" ht="12.95" customHeight="1" thickBot="1" x14ac:dyDescent="0.3">
      <c r="A14" s="69"/>
      <c r="B14" s="68"/>
      <c r="C14" s="68"/>
      <c r="D14" s="68"/>
      <c r="E14" s="68"/>
      <c r="F14" s="68"/>
      <c r="G14" s="68"/>
      <c r="H14" s="68"/>
      <c r="I14" s="36"/>
      <c r="J14" s="68"/>
      <c r="K14" s="68"/>
      <c r="L14" s="68"/>
    </row>
    <row r="15" spans="1:12" s="72" customFormat="1" ht="27" customHeight="1" thickBot="1" x14ac:dyDescent="0.3">
      <c r="A15" s="70" t="s">
        <v>68</v>
      </c>
      <c r="B15" s="71">
        <f t="shared" si="0"/>
        <v>116757.06212000002</v>
      </c>
      <c r="C15" s="71"/>
      <c r="D15" s="71">
        <f>SUM(D16:D19)</f>
        <v>18700.505330000004</v>
      </c>
      <c r="E15" s="71">
        <f>SUM(E16:E19)</f>
        <v>55112.657200000009</v>
      </c>
      <c r="F15" s="71">
        <f>SUM(F16:F19)</f>
        <v>16377.305909999999</v>
      </c>
      <c r="G15" s="71">
        <f>SUM(G16:G19)</f>
        <v>22495.668799999999</v>
      </c>
      <c r="H15" s="71">
        <f>SUM(H16:H19)</f>
        <v>4070.92488</v>
      </c>
      <c r="I15" s="36"/>
      <c r="J15" s="71"/>
      <c r="K15" s="71"/>
      <c r="L15" s="71"/>
    </row>
    <row r="16" spans="1:12" s="49" customFormat="1" ht="12.95" customHeight="1" thickBot="1" x14ac:dyDescent="0.3">
      <c r="A16" s="69" t="s">
        <v>11</v>
      </c>
      <c r="B16" s="68">
        <f t="shared" si="0"/>
        <v>74193.008600000001</v>
      </c>
      <c r="C16" s="68"/>
      <c r="D16" s="68">
        <v>13913.95808</v>
      </c>
      <c r="E16" s="68">
        <v>36886.500850000004</v>
      </c>
      <c r="F16" s="68">
        <v>10875.246009999999</v>
      </c>
      <c r="G16" s="68">
        <v>9358.5206199999993</v>
      </c>
      <c r="H16" s="68">
        <v>3158.7830400000003</v>
      </c>
      <c r="I16" s="35"/>
      <c r="J16" s="35"/>
      <c r="K16" s="35"/>
      <c r="L16" s="35"/>
    </row>
    <row r="17" spans="1:12" s="49" customFormat="1" ht="12.95" customHeight="1" thickBot="1" x14ac:dyDescent="0.3">
      <c r="A17" s="69" t="s">
        <v>12</v>
      </c>
      <c r="B17" s="68">
        <f>D17+E17+F17+G17+H17</f>
        <v>19620.585749999998</v>
      </c>
      <c r="C17" s="68"/>
      <c r="D17" s="68">
        <v>2872.4907399999997</v>
      </c>
      <c r="E17" s="68">
        <v>10049.419519999999</v>
      </c>
      <c r="F17" s="68">
        <v>3034.4944400000004</v>
      </c>
      <c r="G17" s="68">
        <v>3226.4864499999994</v>
      </c>
      <c r="H17" s="68">
        <v>437.69459999999998</v>
      </c>
      <c r="I17" s="35"/>
      <c r="J17" s="35"/>
      <c r="K17" s="35"/>
      <c r="L17" s="35"/>
    </row>
    <row r="18" spans="1:12" s="49" customFormat="1" ht="12.95" customHeight="1" thickBot="1" x14ac:dyDescent="0.3">
      <c r="A18" s="69" t="s">
        <v>13</v>
      </c>
      <c r="B18" s="68">
        <f t="shared" si="0"/>
        <v>8784.1541900000011</v>
      </c>
      <c r="C18" s="68"/>
      <c r="D18" s="68">
        <v>600.10506000000009</v>
      </c>
      <c r="E18" s="68">
        <v>5250.1087700000007</v>
      </c>
      <c r="F18" s="68">
        <v>1579.79196</v>
      </c>
      <c r="G18" s="68">
        <v>1064.3869099999999</v>
      </c>
      <c r="H18" s="68">
        <v>289.76148999999998</v>
      </c>
      <c r="I18" s="35"/>
      <c r="J18" s="35"/>
      <c r="K18" s="35"/>
      <c r="L18" s="35"/>
    </row>
    <row r="19" spans="1:12" s="49" customFormat="1" ht="12.95" customHeight="1" thickBot="1" x14ac:dyDescent="0.3">
      <c r="A19" s="54" t="s">
        <v>14</v>
      </c>
      <c r="B19" s="68">
        <f t="shared" si="0"/>
        <v>14159.313579999998</v>
      </c>
      <c r="C19" s="68"/>
      <c r="D19" s="68">
        <v>1313.95145</v>
      </c>
      <c r="E19" s="68">
        <v>2926.62806</v>
      </c>
      <c r="F19" s="68">
        <v>887.77350000000001</v>
      </c>
      <c r="G19" s="68">
        <v>8846.2748199999987</v>
      </c>
      <c r="H19" s="68">
        <v>184.68575000000001</v>
      </c>
      <c r="I19" s="35"/>
      <c r="J19" s="35"/>
      <c r="K19" s="35"/>
      <c r="L19" s="35"/>
    </row>
    <row r="20" spans="1:12" s="49" customFormat="1" ht="12.95" customHeight="1" thickBot="1" x14ac:dyDescent="0.3">
      <c r="A20" s="69"/>
      <c r="B20" s="68"/>
      <c r="C20" s="68"/>
      <c r="D20" s="68"/>
      <c r="E20" s="68"/>
      <c r="F20" s="68"/>
      <c r="G20" s="68"/>
      <c r="H20" s="68"/>
      <c r="I20" s="36"/>
      <c r="J20" s="68"/>
      <c r="K20" s="68"/>
      <c r="L20" s="68"/>
    </row>
    <row r="21" spans="1:12" s="49" customFormat="1" ht="27" customHeight="1" thickBot="1" x14ac:dyDescent="0.3">
      <c r="A21" s="70" t="s">
        <v>69</v>
      </c>
      <c r="B21" s="71">
        <f t="shared" si="0"/>
        <v>480631.48793</v>
      </c>
      <c r="C21" s="71"/>
      <c r="D21" s="71">
        <f>SUM(D22:D25)</f>
        <v>65758.109710000004</v>
      </c>
      <c r="E21" s="71">
        <f>SUM(E22:E25)</f>
        <v>282941.18614000001</v>
      </c>
      <c r="F21" s="71">
        <f>SUM(F22:F25)</f>
        <v>83500.175560000003</v>
      </c>
      <c r="G21" s="71">
        <f>SUM(G22:G25)</f>
        <v>31022.014690000004</v>
      </c>
      <c r="H21" s="71">
        <f>SUM(H22:H25)</f>
        <v>17410.001830000001</v>
      </c>
      <c r="I21" s="36"/>
      <c r="J21" s="68"/>
      <c r="K21" s="68"/>
      <c r="L21" s="68"/>
    </row>
    <row r="22" spans="1:12" s="49" customFormat="1" ht="12.95" customHeight="1" thickBot="1" x14ac:dyDescent="0.3">
      <c r="A22" s="69" t="s">
        <v>11</v>
      </c>
      <c r="B22" s="68">
        <f t="shared" si="0"/>
        <v>372907.90208999999</v>
      </c>
      <c r="C22" s="68"/>
      <c r="D22" s="68">
        <v>35078.257680000002</v>
      </c>
      <c r="E22" s="68">
        <v>238491.58033000003</v>
      </c>
      <c r="F22" s="68">
        <v>70034.615260000006</v>
      </c>
      <c r="G22" s="68">
        <v>15698.178830000001</v>
      </c>
      <c r="H22" s="68">
        <v>13605.269990000001</v>
      </c>
      <c r="I22" s="35"/>
      <c r="J22" s="35"/>
      <c r="K22" s="35"/>
      <c r="L22" s="35"/>
    </row>
    <row r="23" spans="1:12" s="49" customFormat="1" ht="12.95" customHeight="1" thickBot="1" x14ac:dyDescent="0.3">
      <c r="A23" s="69" t="s">
        <v>12</v>
      </c>
      <c r="B23" s="68">
        <f t="shared" si="0"/>
        <v>44216.616069999996</v>
      </c>
      <c r="C23" s="68"/>
      <c r="D23" s="68">
        <v>10886.126900000001</v>
      </c>
      <c r="E23" s="68">
        <v>16559.190619999998</v>
      </c>
      <c r="F23" s="68">
        <v>5009.7480799999994</v>
      </c>
      <c r="G23" s="68">
        <v>10081.06004</v>
      </c>
      <c r="H23" s="68">
        <v>1680.4904300000001</v>
      </c>
      <c r="I23" s="35"/>
      <c r="J23" s="35"/>
      <c r="K23" s="35"/>
      <c r="L23" s="35"/>
    </row>
    <row r="24" spans="1:12" s="49" customFormat="1" ht="12.95" customHeight="1" thickBot="1" x14ac:dyDescent="0.3">
      <c r="A24" s="69" t="s">
        <v>13</v>
      </c>
      <c r="B24" s="68">
        <f t="shared" si="0"/>
        <v>41582.710890000002</v>
      </c>
      <c r="C24" s="68"/>
      <c r="D24" s="68">
        <v>10839.385900000001</v>
      </c>
      <c r="E24" s="68">
        <v>20746.95638</v>
      </c>
      <c r="F24" s="68">
        <v>6266.6894299999994</v>
      </c>
      <c r="G24" s="68">
        <v>2425.6000200000003</v>
      </c>
      <c r="H24" s="68">
        <v>1304.07916</v>
      </c>
      <c r="I24" s="35"/>
      <c r="J24" s="35"/>
      <c r="K24" s="35"/>
      <c r="L24" s="35"/>
    </row>
    <row r="25" spans="1:12" s="49" customFormat="1" ht="12.95" customHeight="1" thickBot="1" x14ac:dyDescent="0.3">
      <c r="A25" s="54" t="s">
        <v>14</v>
      </c>
      <c r="B25" s="68">
        <f t="shared" si="0"/>
        <v>21924.258880000001</v>
      </c>
      <c r="C25" s="68"/>
      <c r="D25" s="68">
        <v>8954.3392299999996</v>
      </c>
      <c r="E25" s="68">
        <v>7143.4588099999992</v>
      </c>
      <c r="F25" s="68">
        <v>2189.1227899999999</v>
      </c>
      <c r="G25" s="68">
        <v>2817.1757999999995</v>
      </c>
      <c r="H25" s="68">
        <v>820.16224999999997</v>
      </c>
      <c r="I25" s="35"/>
      <c r="J25" s="35"/>
      <c r="K25" s="35"/>
      <c r="L25" s="35"/>
    </row>
    <row r="26" spans="1:12" s="49" customFormat="1" ht="12.95" customHeight="1" thickBot="1" x14ac:dyDescent="0.3">
      <c r="A26" s="69"/>
      <c r="B26" s="68"/>
      <c r="C26" s="68"/>
      <c r="D26" s="68"/>
      <c r="E26" s="68"/>
      <c r="F26" s="68"/>
      <c r="G26" s="68"/>
      <c r="H26" s="68"/>
      <c r="I26" s="36"/>
      <c r="J26" s="68"/>
      <c r="K26" s="68"/>
      <c r="L26" s="68"/>
    </row>
    <row r="27" spans="1:12" s="49" customFormat="1" ht="12.95" customHeight="1" thickBot="1" x14ac:dyDescent="0.3">
      <c r="A27" s="70" t="s">
        <v>70</v>
      </c>
      <c r="B27" s="71">
        <f t="shared" si="0"/>
        <v>126955.33025</v>
      </c>
      <c r="C27" s="71"/>
      <c r="D27" s="71">
        <f>SUM(D28:D31)</f>
        <v>56615.193869999996</v>
      </c>
      <c r="E27" s="71">
        <f>SUM(E28:E31)</f>
        <v>41095.314749999998</v>
      </c>
      <c r="F27" s="71">
        <f>SUM(F28:F31)</f>
        <v>12182.775149999999</v>
      </c>
      <c r="G27" s="71">
        <f>SUM(G28:G31)</f>
        <v>14381.357559999999</v>
      </c>
      <c r="H27" s="71">
        <f>SUM(H28:H31)</f>
        <v>2680.6889200000001</v>
      </c>
      <c r="I27" s="36"/>
      <c r="J27" s="68"/>
      <c r="K27" s="68"/>
      <c r="L27" s="68"/>
    </row>
    <row r="28" spans="1:12" s="49" customFormat="1" ht="12.95" customHeight="1" thickBot="1" x14ac:dyDescent="0.3">
      <c r="A28" s="69" t="s">
        <v>11</v>
      </c>
      <c r="B28" s="68">
        <f t="shared" si="0"/>
        <v>84011.546659999993</v>
      </c>
      <c r="C28" s="68"/>
      <c r="D28" s="68">
        <v>50554.520059999995</v>
      </c>
      <c r="E28" s="68">
        <v>20165.202089999999</v>
      </c>
      <c r="F28" s="68">
        <v>5858.8500400000003</v>
      </c>
      <c r="G28" s="68">
        <v>5920.2392099999997</v>
      </c>
      <c r="H28" s="68">
        <v>1512.7352599999999</v>
      </c>
      <c r="I28" s="35"/>
      <c r="J28" s="35"/>
      <c r="K28" s="35"/>
      <c r="L28" s="35"/>
    </row>
    <row r="29" spans="1:12" s="49" customFormat="1" ht="12.95" customHeight="1" thickBot="1" x14ac:dyDescent="0.3">
      <c r="A29" s="69" t="s">
        <v>12</v>
      </c>
      <c r="B29" s="68">
        <f t="shared" si="0"/>
        <v>16842.12442</v>
      </c>
      <c r="C29" s="68"/>
      <c r="D29" s="68">
        <v>2920.7174300000006</v>
      </c>
      <c r="E29" s="68">
        <v>7607.1286200000004</v>
      </c>
      <c r="F29" s="68">
        <v>2303.4847400000008</v>
      </c>
      <c r="G29" s="68">
        <v>3561.1189800000002</v>
      </c>
      <c r="H29" s="68">
        <v>449.67465000000004</v>
      </c>
      <c r="I29" s="35"/>
      <c r="J29" s="35"/>
      <c r="K29" s="35"/>
      <c r="L29" s="35"/>
    </row>
    <row r="30" spans="1:12" s="49" customFormat="1" ht="12.95" customHeight="1" thickBot="1" x14ac:dyDescent="0.3">
      <c r="A30" s="69" t="s">
        <v>13</v>
      </c>
      <c r="B30" s="68">
        <f t="shared" si="0"/>
        <v>16935.833470000001</v>
      </c>
      <c r="C30" s="68"/>
      <c r="D30" s="68">
        <v>1783.8883799999999</v>
      </c>
      <c r="E30" s="68">
        <v>10127.48475</v>
      </c>
      <c r="F30" s="68">
        <v>3050.6515399999998</v>
      </c>
      <c r="G30" s="68">
        <v>1515.2571400000002</v>
      </c>
      <c r="H30" s="68">
        <v>458.55165999999997</v>
      </c>
      <c r="I30" s="35"/>
      <c r="J30" s="35"/>
      <c r="K30" s="35"/>
      <c r="L30" s="35"/>
    </row>
    <row r="31" spans="1:12" s="49" customFormat="1" ht="12.95" customHeight="1" thickBot="1" x14ac:dyDescent="0.3">
      <c r="A31" s="54" t="s">
        <v>14</v>
      </c>
      <c r="B31" s="68">
        <f t="shared" si="0"/>
        <v>9165.8256999999994</v>
      </c>
      <c r="C31" s="68"/>
      <c r="D31" s="68">
        <v>1356.068</v>
      </c>
      <c r="E31" s="68">
        <v>3195.4992899999997</v>
      </c>
      <c r="F31" s="68">
        <v>969.78882999999996</v>
      </c>
      <c r="G31" s="68">
        <v>3384.7422300000003</v>
      </c>
      <c r="H31" s="68">
        <v>259.72735</v>
      </c>
      <c r="I31" s="35"/>
      <c r="J31" s="35"/>
      <c r="K31" s="35"/>
      <c r="L31" s="35"/>
    </row>
    <row r="32" spans="1:12" s="49" customFormat="1" ht="12.95" customHeight="1" thickBot="1" x14ac:dyDescent="0.3">
      <c r="A32" s="69"/>
      <c r="B32" s="68"/>
      <c r="C32" s="68"/>
      <c r="D32" s="68"/>
      <c r="E32" s="68"/>
      <c r="F32" s="68"/>
      <c r="G32" s="68"/>
      <c r="H32" s="68"/>
      <c r="I32" s="36"/>
      <c r="J32" s="68"/>
      <c r="K32" s="68"/>
      <c r="L32" s="68"/>
    </row>
    <row r="33" spans="1:12" s="49" customFormat="1" ht="39" customHeight="1" thickBot="1" x14ac:dyDescent="0.3">
      <c r="A33" s="70" t="s">
        <v>71</v>
      </c>
      <c r="B33" s="71">
        <f t="shared" si="0"/>
        <v>36315.335460000002</v>
      </c>
      <c r="C33" s="71"/>
      <c r="D33" s="71">
        <f>SUM(D34:D37)</f>
        <v>4138.8251799999998</v>
      </c>
      <c r="E33" s="71">
        <f>SUM(E34:E37)</f>
        <v>19746.062260000002</v>
      </c>
      <c r="F33" s="71">
        <f>SUM(F34:F37)</f>
        <v>5949.1716699999997</v>
      </c>
      <c r="G33" s="71">
        <f>SUM(G34:G37)</f>
        <v>5393.6237799999999</v>
      </c>
      <c r="H33" s="71">
        <f>SUM(H34:H37)</f>
        <v>1087.65257</v>
      </c>
      <c r="I33" s="36"/>
      <c r="J33" s="68"/>
      <c r="K33" s="68"/>
      <c r="L33" s="68"/>
    </row>
    <row r="34" spans="1:12" s="49" customFormat="1" ht="12.95" customHeight="1" thickBot="1" x14ac:dyDescent="0.3">
      <c r="A34" s="69" t="s">
        <v>11</v>
      </c>
      <c r="B34" s="68">
        <f t="shared" si="0"/>
        <v>0</v>
      </c>
      <c r="C34" s="68"/>
      <c r="D34" s="68">
        <v>0</v>
      </c>
      <c r="E34" s="68">
        <v>0</v>
      </c>
      <c r="F34" s="68">
        <v>0</v>
      </c>
      <c r="G34" s="68">
        <v>0</v>
      </c>
      <c r="H34" s="68">
        <v>0</v>
      </c>
      <c r="I34" s="37"/>
      <c r="J34" s="37"/>
      <c r="K34" s="37"/>
      <c r="L34" s="37"/>
    </row>
    <row r="35" spans="1:12" s="49" customFormat="1" ht="12.95" customHeight="1" thickBot="1" x14ac:dyDescent="0.3">
      <c r="A35" s="69" t="s">
        <v>12</v>
      </c>
      <c r="B35" s="68">
        <f t="shared" si="0"/>
        <v>15333.227320000002</v>
      </c>
      <c r="C35" s="68"/>
      <c r="D35" s="68">
        <v>1831.1922499999998</v>
      </c>
      <c r="E35" s="68">
        <v>8174.4819000000007</v>
      </c>
      <c r="F35" s="68">
        <v>2456.1328400000002</v>
      </c>
      <c r="G35" s="68">
        <v>2378.5721400000002</v>
      </c>
      <c r="H35" s="68">
        <v>492.84818999999999</v>
      </c>
      <c r="I35" s="35"/>
      <c r="J35" s="35"/>
      <c r="K35" s="35"/>
      <c r="L35" s="35"/>
    </row>
    <row r="36" spans="1:12" s="49" customFormat="1" ht="12.95" customHeight="1" thickBot="1" x14ac:dyDescent="0.3">
      <c r="A36" s="69" t="s">
        <v>13</v>
      </c>
      <c r="B36" s="68">
        <f t="shared" si="0"/>
        <v>15746.96492</v>
      </c>
      <c r="C36" s="68"/>
      <c r="D36" s="68">
        <v>1908.9077900000002</v>
      </c>
      <c r="E36" s="68">
        <v>9036.1280900000002</v>
      </c>
      <c r="F36" s="68">
        <v>2727.23009</v>
      </c>
      <c r="G36" s="68">
        <v>1542.0922399999999</v>
      </c>
      <c r="H36" s="68">
        <v>532.60670999999991</v>
      </c>
      <c r="I36" s="37"/>
      <c r="J36" s="35"/>
      <c r="K36" s="35"/>
      <c r="L36" s="35"/>
    </row>
    <row r="37" spans="1:12" s="49" customFormat="1" ht="12.95" customHeight="1" thickBot="1" x14ac:dyDescent="0.3">
      <c r="A37" s="54" t="s">
        <v>14</v>
      </c>
      <c r="B37" s="68">
        <f t="shared" si="0"/>
        <v>5235.1432199999999</v>
      </c>
      <c r="C37" s="68"/>
      <c r="D37" s="68">
        <v>398.72514000000001</v>
      </c>
      <c r="E37" s="68">
        <v>2535.4522700000002</v>
      </c>
      <c r="F37" s="68">
        <v>765.80873999999994</v>
      </c>
      <c r="G37" s="68">
        <v>1472.9593999999997</v>
      </c>
      <c r="H37" s="68">
        <v>62.197670000000002</v>
      </c>
      <c r="I37" s="35"/>
      <c r="J37" s="35"/>
      <c r="K37" s="35"/>
      <c r="L37" s="35"/>
    </row>
    <row r="38" spans="1:12" s="49" customFormat="1" ht="12.95" customHeight="1" thickBot="1" x14ac:dyDescent="0.3">
      <c r="A38" s="69"/>
      <c r="B38" s="68"/>
      <c r="C38" s="68"/>
      <c r="D38" s="68"/>
      <c r="E38" s="68"/>
      <c r="F38" s="68"/>
      <c r="G38" s="68"/>
      <c r="H38" s="68"/>
      <c r="I38" s="36"/>
      <c r="J38" s="68"/>
      <c r="K38" s="68"/>
      <c r="L38" s="68"/>
    </row>
    <row r="39" spans="1:12" s="49" customFormat="1" ht="26.1" customHeight="1" thickBot="1" x14ac:dyDescent="0.3">
      <c r="A39" s="70" t="s">
        <v>72</v>
      </c>
      <c r="B39" s="71">
        <f t="shared" si="0"/>
        <v>2064.3800300000003</v>
      </c>
      <c r="C39" s="71"/>
      <c r="D39" s="71">
        <f>SUM(D40:D43)</f>
        <v>262.70895999999999</v>
      </c>
      <c r="E39" s="71">
        <f>SUM(E40:E43)</f>
        <v>1158.43796</v>
      </c>
      <c r="F39" s="71">
        <f>SUM(F40:F43)</f>
        <v>350.61523</v>
      </c>
      <c r="G39" s="71">
        <f>SUM(G40:G43)</f>
        <v>197.71737000000002</v>
      </c>
      <c r="H39" s="71">
        <f>SUM(H40:H43)</f>
        <v>94.900509999999997</v>
      </c>
      <c r="I39" s="36"/>
      <c r="J39" s="68"/>
      <c r="K39" s="68"/>
      <c r="L39" s="68"/>
    </row>
    <row r="40" spans="1:12" s="49" customFormat="1" ht="12.95" customHeight="1" thickBot="1" x14ac:dyDescent="0.3">
      <c r="A40" s="69" t="s">
        <v>11</v>
      </c>
      <c r="B40" s="68">
        <f t="shared" si="0"/>
        <v>0</v>
      </c>
      <c r="C40" s="68"/>
      <c r="D40" s="68">
        <v>0</v>
      </c>
      <c r="E40" s="68">
        <v>0</v>
      </c>
      <c r="F40" s="68">
        <v>0</v>
      </c>
      <c r="G40" s="68">
        <v>0</v>
      </c>
      <c r="H40" s="68">
        <v>0</v>
      </c>
      <c r="I40" s="37"/>
      <c r="J40" s="37"/>
      <c r="K40" s="37"/>
      <c r="L40" s="37"/>
    </row>
    <row r="41" spans="1:12" s="49" customFormat="1" ht="12.95" customHeight="1" thickBot="1" x14ac:dyDescent="0.3">
      <c r="A41" s="69" t="s">
        <v>12</v>
      </c>
      <c r="B41" s="68">
        <f t="shared" si="0"/>
        <v>967.01252999999997</v>
      </c>
      <c r="C41" s="68"/>
      <c r="D41" s="68">
        <f>154.47973+32.32123</f>
        <v>186.80095999999998</v>
      </c>
      <c r="E41" s="68">
        <f>495.20362</f>
        <v>495.20362</v>
      </c>
      <c r="F41" s="68">
        <v>149.61500000000001</v>
      </c>
      <c r="G41" s="68">
        <f>82.99276</f>
        <v>82.992760000000004</v>
      </c>
      <c r="H41" s="68">
        <f>27.55066+24.84953</f>
        <v>52.400190000000002</v>
      </c>
      <c r="I41" s="37"/>
      <c r="J41" s="37"/>
      <c r="K41" s="37"/>
      <c r="L41" s="37"/>
    </row>
    <row r="42" spans="1:12" s="49" customFormat="1" ht="12.95" customHeight="1" thickBot="1" x14ac:dyDescent="0.3">
      <c r="A42" s="69" t="s">
        <v>13</v>
      </c>
      <c r="B42" s="68">
        <f t="shared" si="0"/>
        <v>1097.3675000000001</v>
      </c>
      <c r="C42" s="68"/>
      <c r="D42" s="68">
        <f>62.88+13.028</f>
        <v>75.908000000000001</v>
      </c>
      <c r="E42" s="68">
        <v>663.23433999999997</v>
      </c>
      <c r="F42" s="68">
        <v>201.00022999999999</v>
      </c>
      <c r="G42" s="68">
        <v>114.72461</v>
      </c>
      <c r="H42" s="68">
        <f>23.66696+18.83336</f>
        <v>42.500320000000002</v>
      </c>
      <c r="I42" s="37"/>
      <c r="J42" s="37"/>
      <c r="K42" s="37"/>
      <c r="L42" s="37"/>
    </row>
    <row r="43" spans="1:12" s="49" customFormat="1" ht="12.95" customHeight="1" thickBot="1" x14ac:dyDescent="0.3">
      <c r="A43" s="54" t="s">
        <v>14</v>
      </c>
      <c r="B43" s="68">
        <f t="shared" si="0"/>
        <v>0</v>
      </c>
      <c r="C43" s="68"/>
      <c r="D43" s="68">
        <v>0</v>
      </c>
      <c r="E43" s="68">
        <v>0</v>
      </c>
      <c r="F43" s="68">
        <v>0</v>
      </c>
      <c r="G43" s="68">
        <v>0</v>
      </c>
      <c r="H43" s="68">
        <v>0</v>
      </c>
      <c r="I43" s="37"/>
      <c r="J43" s="37"/>
      <c r="K43" s="37"/>
      <c r="L43" s="37"/>
    </row>
    <row r="44" spans="1:12" s="49" customFormat="1" ht="12.95" customHeight="1" thickBot="1" x14ac:dyDescent="0.3">
      <c r="A44" s="73"/>
      <c r="B44" s="68"/>
      <c r="C44" s="68"/>
      <c r="D44" s="68"/>
      <c r="E44" s="68"/>
      <c r="F44" s="68"/>
      <c r="G44" s="68"/>
      <c r="H44" s="68"/>
      <c r="I44" s="36"/>
      <c r="J44" s="68"/>
      <c r="K44" s="68"/>
      <c r="L44" s="68"/>
    </row>
    <row r="45" spans="1:12" ht="26.1" customHeight="1" thickBot="1" x14ac:dyDescent="0.3">
      <c r="A45" s="70" t="s">
        <v>73</v>
      </c>
      <c r="B45" s="71">
        <f>D45+E45+F45+G45+H45</f>
        <v>1992547.4957000001</v>
      </c>
      <c r="C45" s="71"/>
      <c r="D45" s="71">
        <f>SUM(D46:D49)</f>
        <v>328144.36569000001</v>
      </c>
      <c r="E45" s="71">
        <f>SUM(E46:E49)</f>
        <v>938460.16058999987</v>
      </c>
      <c r="F45" s="71">
        <f>SUM(F46:F49)</f>
        <v>276204.63425</v>
      </c>
      <c r="G45" s="71">
        <f>SUM(G46:G49)</f>
        <v>393694.20426000009</v>
      </c>
      <c r="H45" s="71">
        <f>SUM(H46:H49)</f>
        <v>56044.13091</v>
      </c>
      <c r="I45" s="36"/>
      <c r="J45" s="71"/>
      <c r="K45" s="71"/>
      <c r="L45" s="71"/>
    </row>
    <row r="46" spans="1:12" s="49" customFormat="1" ht="12.95" customHeight="1" thickBot="1" x14ac:dyDescent="0.3">
      <c r="A46" s="69" t="s">
        <v>11</v>
      </c>
      <c r="B46" s="68">
        <f>D46+E46+F46+G46+H46</f>
        <v>1477606.8409599997</v>
      </c>
      <c r="C46" s="68"/>
      <c r="D46" s="68">
        <v>231261.76753000001</v>
      </c>
      <c r="E46" s="68">
        <v>709392.38292999996</v>
      </c>
      <c r="F46" s="68">
        <v>207010.47984000001</v>
      </c>
      <c r="G46" s="68">
        <v>288179.95627000002</v>
      </c>
      <c r="H46" s="68">
        <v>41762.254390000002</v>
      </c>
      <c r="I46" s="36"/>
      <c r="J46" s="68"/>
      <c r="K46" s="68"/>
      <c r="L46" s="68"/>
    </row>
    <row r="47" spans="1:12" s="49" customFormat="1" ht="12.95" customHeight="1" thickBot="1" x14ac:dyDescent="0.3">
      <c r="A47" s="69" t="s">
        <v>12</v>
      </c>
      <c r="B47" s="68">
        <f>D47+E47+F47+G47+H47</f>
        <v>217834.47018999999</v>
      </c>
      <c r="C47" s="68"/>
      <c r="D47" s="68">
        <v>33717.528559999999</v>
      </c>
      <c r="E47" s="68">
        <v>89825.612439999997</v>
      </c>
      <c r="F47" s="68">
        <v>27087.259170000001</v>
      </c>
      <c r="G47" s="68">
        <v>61629.49667</v>
      </c>
      <c r="H47" s="68">
        <v>5574.5733499999997</v>
      </c>
      <c r="I47" s="36"/>
      <c r="J47" s="68"/>
      <c r="K47" s="68"/>
      <c r="L47" s="68"/>
    </row>
    <row r="48" spans="1:12" s="49" customFormat="1" ht="12.95" customHeight="1" thickBot="1" x14ac:dyDescent="0.3">
      <c r="A48" s="69" t="s">
        <v>13</v>
      </c>
      <c r="B48" s="68">
        <f t="shared" si="0"/>
        <v>215080.38558</v>
      </c>
      <c r="C48" s="68"/>
      <c r="D48" s="74">
        <v>43779.799039999998</v>
      </c>
      <c r="E48" s="74">
        <v>109125.20783</v>
      </c>
      <c r="F48" s="74">
        <v>32943.734680000001</v>
      </c>
      <c r="G48" s="74">
        <v>22951.552060000002</v>
      </c>
      <c r="H48" s="74">
        <v>6280.0919700000004</v>
      </c>
      <c r="I48" s="36"/>
      <c r="J48" s="68"/>
      <c r="K48" s="68"/>
      <c r="L48" s="68"/>
    </row>
    <row r="49" spans="1:12" s="49" customFormat="1" ht="12.95" customHeight="1" thickBot="1" x14ac:dyDescent="0.3">
      <c r="A49" s="54" t="s">
        <v>14</v>
      </c>
      <c r="B49" s="68">
        <f t="shared" si="0"/>
        <v>82025.798970000018</v>
      </c>
      <c r="C49" s="68"/>
      <c r="D49" s="68">
        <v>19385.270560000001</v>
      </c>
      <c r="E49" s="68">
        <v>30116.95739</v>
      </c>
      <c r="F49" s="68">
        <v>9163.1605600000003</v>
      </c>
      <c r="G49" s="68">
        <v>20933.199260000001</v>
      </c>
      <c r="H49" s="68">
        <v>2427.2112000000002</v>
      </c>
      <c r="I49" s="36"/>
      <c r="J49" s="68"/>
      <c r="K49" s="68"/>
      <c r="L49" s="68"/>
    </row>
    <row r="50" spans="1:12" s="49" customFormat="1" ht="12.95" customHeight="1" thickBot="1" x14ac:dyDescent="0.3">
      <c r="A50" s="73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</row>
    <row r="51" spans="1:12" ht="12.75" customHeight="1" thickBot="1" x14ac:dyDescent="0.3">
      <c r="A51" s="70" t="s">
        <v>74</v>
      </c>
      <c r="B51" s="71">
        <f>SUM(C51:L51)</f>
        <v>393653.52942000004</v>
      </c>
      <c r="C51" s="71"/>
      <c r="D51" s="71">
        <f>SUM(D52:D55)</f>
        <v>1738.3053300000001</v>
      </c>
      <c r="E51" s="71">
        <f t="shared" ref="E51:H51" si="1">SUM(E52:E55)</f>
        <v>7321.5160400000004</v>
      </c>
      <c r="F51" s="71">
        <f t="shared" si="1"/>
        <v>2230.7880700000001</v>
      </c>
      <c r="G51" s="71">
        <f t="shared" si="1"/>
        <v>1995.40951</v>
      </c>
      <c r="H51" s="71">
        <f t="shared" si="1"/>
        <v>206460.51047000001</v>
      </c>
      <c r="I51" s="71"/>
      <c r="J51" s="71">
        <f>SUM(J52:J55)</f>
        <v>18126</v>
      </c>
      <c r="K51" s="71">
        <f>SUM(K52:K55)</f>
        <v>224</v>
      </c>
      <c r="L51" s="71">
        <f>SUM(L52:L55)</f>
        <v>155557</v>
      </c>
    </row>
    <row r="52" spans="1:12" ht="12.95" customHeight="1" thickBot="1" x14ac:dyDescent="0.3">
      <c r="A52" s="69" t="s">
        <v>11</v>
      </c>
      <c r="B52" s="68">
        <f t="shared" ref="B52:B55" si="2">SUM(C52:L52)</f>
        <v>160100</v>
      </c>
      <c r="C52" s="68"/>
      <c r="D52" s="68">
        <v>0</v>
      </c>
      <c r="E52" s="68">
        <v>0</v>
      </c>
      <c r="F52" s="68">
        <v>0</v>
      </c>
      <c r="G52" s="68">
        <v>0</v>
      </c>
      <c r="H52" s="68">
        <v>0</v>
      </c>
      <c r="I52" s="68"/>
      <c r="J52" s="68">
        <v>16553</v>
      </c>
      <c r="K52" s="68">
        <v>224</v>
      </c>
      <c r="L52" s="68">
        <v>143323</v>
      </c>
    </row>
    <row r="53" spans="1:12" ht="12.95" customHeight="1" thickBot="1" x14ac:dyDescent="0.3">
      <c r="A53" s="69" t="s">
        <v>12</v>
      </c>
      <c r="B53" s="68">
        <f>SUM(C53:L53)</f>
        <v>62987.922469999998</v>
      </c>
      <c r="C53" s="68"/>
      <c r="D53" s="68">
        <v>1194.55133</v>
      </c>
      <c r="E53" s="68">
        <v>3800.7192300000002</v>
      </c>
      <c r="F53" s="68">
        <v>1156.10727</v>
      </c>
      <c r="G53" s="68">
        <v>641.09835999999996</v>
      </c>
      <c r="H53" s="68">
        <v>50241.446279999996</v>
      </c>
      <c r="I53" s="68"/>
      <c r="J53" s="68">
        <v>438</v>
      </c>
      <c r="K53" s="68"/>
      <c r="L53" s="68">
        <v>5516</v>
      </c>
    </row>
    <row r="54" spans="1:12" ht="12.95" customHeight="1" thickBot="1" x14ac:dyDescent="0.3">
      <c r="A54" s="69" t="s">
        <v>13</v>
      </c>
      <c r="B54" s="68">
        <f t="shared" si="2"/>
        <v>163010.22633</v>
      </c>
      <c r="C54" s="68"/>
      <c r="D54" s="68">
        <v>267.61968999999999</v>
      </c>
      <c r="E54" s="68">
        <v>2639.4704000000002</v>
      </c>
      <c r="F54" s="68">
        <v>799.23599000000002</v>
      </c>
      <c r="G54" s="68">
        <v>447.06025</v>
      </c>
      <c r="H54" s="68">
        <v>153454.84</v>
      </c>
      <c r="I54" s="68"/>
      <c r="J54" s="68">
        <v>1038</v>
      </c>
      <c r="K54" s="68"/>
      <c r="L54" s="68">
        <v>4364</v>
      </c>
    </row>
    <row r="55" spans="1:12" ht="12.95" customHeight="1" thickBot="1" x14ac:dyDescent="0.3">
      <c r="A55" s="54" t="s">
        <v>14</v>
      </c>
      <c r="B55" s="68">
        <f t="shared" si="2"/>
        <v>7555.3806199999999</v>
      </c>
      <c r="C55" s="68"/>
      <c r="D55" s="68">
        <v>276.13431000000003</v>
      </c>
      <c r="E55" s="68">
        <v>881.32641000000001</v>
      </c>
      <c r="F55" s="68">
        <v>275.44481000000002</v>
      </c>
      <c r="G55" s="68">
        <v>907.2509</v>
      </c>
      <c r="H55" s="68">
        <v>2764.2241899999999</v>
      </c>
      <c r="I55" s="68"/>
      <c r="J55" s="68">
        <v>97</v>
      </c>
      <c r="K55" s="68"/>
      <c r="L55" s="68">
        <v>2354</v>
      </c>
    </row>
    <row r="56" spans="1:12" ht="12.95" customHeight="1" thickBot="1" x14ac:dyDescent="0.3">
      <c r="A56" s="70" t="s">
        <v>75</v>
      </c>
      <c r="B56" s="71">
        <f>B45+B51</f>
        <v>2386201.0251200004</v>
      </c>
      <c r="C56" s="71">
        <f t="shared" ref="C56:L56" si="3">C45+C51</f>
        <v>0</v>
      </c>
      <c r="D56" s="71">
        <f t="shared" si="3"/>
        <v>329882.67102000001</v>
      </c>
      <c r="E56" s="71">
        <f t="shared" si="3"/>
        <v>945781.67662999989</v>
      </c>
      <c r="F56" s="71">
        <f t="shared" si="3"/>
        <v>278435.42232000001</v>
      </c>
      <c r="G56" s="71">
        <f>G45+G51</f>
        <v>395689.61377000011</v>
      </c>
      <c r="H56" s="71">
        <f t="shared" si="3"/>
        <v>262504.64137999999</v>
      </c>
      <c r="I56" s="71"/>
      <c r="J56" s="71">
        <f t="shared" si="3"/>
        <v>18126</v>
      </c>
      <c r="K56" s="71">
        <f t="shared" si="3"/>
        <v>224</v>
      </c>
      <c r="L56" s="71">
        <f t="shared" si="3"/>
        <v>155557</v>
      </c>
    </row>
    <row r="57" spans="1:12" x14ac:dyDescent="0.25">
      <c r="A57" s="38"/>
      <c r="B57" s="38"/>
      <c r="C57" s="38"/>
      <c r="D57" s="39"/>
      <c r="E57" s="39"/>
      <c r="F57" s="39"/>
      <c r="G57" s="39"/>
      <c r="H57" s="39"/>
      <c r="I57" s="38"/>
      <c r="J57" s="38"/>
      <c r="K57" s="38"/>
      <c r="L57" s="38"/>
    </row>
    <row r="58" spans="1:12" x14ac:dyDescent="0.25">
      <c r="C58" s="40"/>
      <c r="D58" s="40"/>
      <c r="E58" s="40"/>
      <c r="F58" s="40"/>
      <c r="G58" s="40"/>
      <c r="H58" s="40"/>
    </row>
    <row r="59" spans="1:12" x14ac:dyDescent="0.25">
      <c r="D59" s="1"/>
      <c r="E59" s="1"/>
      <c r="F59" s="1"/>
      <c r="G59" s="1"/>
      <c r="H59" s="1"/>
    </row>
    <row r="60" spans="1:12" x14ac:dyDescent="0.25">
      <c r="D60" s="41"/>
      <c r="E60" s="41"/>
      <c r="F60" s="41"/>
      <c r="G60" s="41"/>
      <c r="H60" s="41"/>
    </row>
    <row r="61" spans="1:12" x14ac:dyDescent="0.25">
      <c r="D61" s="6"/>
      <c r="E61" s="6"/>
      <c r="F61" s="6"/>
      <c r="G61" s="6"/>
      <c r="H61" s="6"/>
    </row>
  </sheetData>
  <mergeCells count="15">
    <mergeCell ref="A1:L1"/>
    <mergeCell ref="A2:L2"/>
    <mergeCell ref="A3:A7"/>
    <mergeCell ref="B3:B6"/>
    <mergeCell ref="C3:L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9BE1C-8658-416F-8946-8F95898BF565}">
  <dimension ref="A1:L65"/>
  <sheetViews>
    <sheetView view="pageBreakPreview" topLeftCell="A19" zoomScaleNormal="100" zoomScaleSheetLayoutView="100" workbookViewId="0">
      <selection activeCell="D59" sqref="D59:H65"/>
    </sheetView>
  </sheetViews>
  <sheetFormatPr defaultColWidth="9.140625" defaultRowHeight="15" x14ac:dyDescent="0.25"/>
  <cols>
    <col min="1" max="1" width="26.28515625" customWidth="1"/>
    <col min="2" max="2" width="9.42578125" bestFit="1" customWidth="1"/>
    <col min="4" max="4" width="10.42578125" bestFit="1" customWidth="1"/>
    <col min="5" max="8" width="10" bestFit="1" customWidth="1"/>
    <col min="9" max="9" width="11.140625" customWidth="1"/>
  </cols>
  <sheetData>
    <row r="1" spans="1:12" x14ac:dyDescent="0.25">
      <c r="A1" s="106" t="s">
        <v>52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15.75" thickBot="1" x14ac:dyDescent="0.3">
      <c r="A2" s="107" t="s">
        <v>82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ht="15.75" customHeight="1" thickBot="1" x14ac:dyDescent="0.3">
      <c r="A3" s="108" t="s">
        <v>53</v>
      </c>
      <c r="B3" s="111" t="s">
        <v>54</v>
      </c>
      <c r="C3" s="114" t="s">
        <v>55</v>
      </c>
      <c r="D3" s="115"/>
      <c r="E3" s="115"/>
      <c r="F3" s="115"/>
      <c r="G3" s="115"/>
      <c r="H3" s="115"/>
      <c r="I3" s="115"/>
      <c r="J3" s="115"/>
      <c r="K3" s="115"/>
      <c r="L3" s="116"/>
    </row>
    <row r="4" spans="1:12" ht="81" customHeight="1" x14ac:dyDescent="0.25">
      <c r="A4" s="109"/>
      <c r="B4" s="112"/>
      <c r="C4" s="117" t="s">
        <v>56</v>
      </c>
      <c r="D4" s="120" t="s">
        <v>57</v>
      </c>
      <c r="E4" s="120" t="s">
        <v>58</v>
      </c>
      <c r="F4" s="120" t="s">
        <v>59</v>
      </c>
      <c r="G4" s="120" t="s">
        <v>60</v>
      </c>
      <c r="H4" s="120" t="s">
        <v>61</v>
      </c>
      <c r="I4" s="120" t="s">
        <v>62</v>
      </c>
      <c r="J4" s="120" t="s">
        <v>63</v>
      </c>
      <c r="K4" s="120" t="s">
        <v>64</v>
      </c>
      <c r="L4" s="120" t="s">
        <v>65</v>
      </c>
    </row>
    <row r="5" spans="1:12" x14ac:dyDescent="0.25">
      <c r="A5" s="109"/>
      <c r="B5" s="112"/>
      <c r="C5" s="118"/>
      <c r="D5" s="121"/>
      <c r="E5" s="121"/>
      <c r="F5" s="121"/>
      <c r="G5" s="121"/>
      <c r="H5" s="121"/>
      <c r="I5" s="121"/>
      <c r="J5" s="121"/>
      <c r="K5" s="121"/>
      <c r="L5" s="121"/>
    </row>
    <row r="6" spans="1:12" ht="11.25" customHeight="1" thickBot="1" x14ac:dyDescent="0.3">
      <c r="A6" s="109"/>
      <c r="B6" s="113"/>
      <c r="C6" s="119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.75" thickBot="1" x14ac:dyDescent="0.3">
      <c r="A7" s="110"/>
      <c r="B7" s="30">
        <v>1</v>
      </c>
      <c r="C7" s="31">
        <v>2</v>
      </c>
      <c r="D7" s="30">
        <v>3</v>
      </c>
      <c r="E7" s="30">
        <v>4</v>
      </c>
      <c r="F7" s="30">
        <v>5</v>
      </c>
      <c r="G7" s="30">
        <v>6</v>
      </c>
      <c r="H7" s="30">
        <v>7</v>
      </c>
      <c r="I7" s="30">
        <v>8</v>
      </c>
      <c r="J7" s="30">
        <v>9</v>
      </c>
      <c r="K7" s="32">
        <v>10</v>
      </c>
      <c r="L7" s="30">
        <v>11</v>
      </c>
    </row>
    <row r="8" spans="1:12" ht="27" customHeight="1" thickBot="1" x14ac:dyDescent="0.3">
      <c r="A8" s="33" t="s">
        <v>66</v>
      </c>
      <c r="B8" s="34"/>
      <c r="C8" s="31"/>
      <c r="D8" s="30"/>
      <c r="E8" s="30"/>
      <c r="F8" s="30"/>
      <c r="G8" s="30"/>
      <c r="H8" s="30"/>
      <c r="I8" s="30"/>
      <c r="J8" s="30"/>
      <c r="K8" s="30"/>
      <c r="L8" s="30"/>
    </row>
    <row r="9" spans="1:12" s="72" customFormat="1" ht="27" customHeight="1" thickBot="1" x14ac:dyDescent="0.3">
      <c r="A9" s="70" t="s">
        <v>67</v>
      </c>
      <c r="B9" s="71">
        <f>D9+E9+F9+G9+H9</f>
        <v>995147.46457484923</v>
      </c>
      <c r="C9" s="71"/>
      <c r="D9" s="71">
        <f>SUM(D10:D13)</f>
        <v>109136.43077973936</v>
      </c>
      <c r="E9" s="71">
        <f>SUM(E10:E13)</f>
        <v>434262.19107817311</v>
      </c>
      <c r="F9" s="71">
        <f>SUM(F10:F13)</f>
        <v>127175.14603640269</v>
      </c>
      <c r="G9" s="71">
        <f>SUM(G10:G13)</f>
        <v>299453.56201754342</v>
      </c>
      <c r="H9" s="71">
        <f>SUM(H10:H13)</f>
        <v>25120.134662990644</v>
      </c>
      <c r="I9" s="71"/>
      <c r="J9" s="71"/>
      <c r="K9" s="71"/>
      <c r="L9" s="71"/>
    </row>
    <row r="10" spans="1:12" s="49" customFormat="1" ht="12.95" customHeight="1" thickBot="1" x14ac:dyDescent="0.3">
      <c r="A10" s="69" t="s">
        <v>11</v>
      </c>
      <c r="B10" s="68">
        <f t="shared" ref="B10:B49" si="0">D10+E10+F10+G10+H10</f>
        <v>763220.1688906562</v>
      </c>
      <c r="C10" s="68"/>
      <c r="D10" s="68">
        <v>80540.058775752113</v>
      </c>
      <c r="E10" s="68">
        <v>331438.63793247519</v>
      </c>
      <c r="F10" s="68">
        <v>96117.205000417816</v>
      </c>
      <c r="G10" s="68">
        <v>235863.69355802957</v>
      </c>
      <c r="H10" s="68">
        <v>19260.57362398156</v>
      </c>
      <c r="I10" s="68"/>
      <c r="J10" s="68"/>
      <c r="K10" s="68"/>
      <c r="L10" s="68"/>
    </row>
    <row r="11" spans="1:12" s="49" customFormat="1" ht="12.95" customHeight="1" thickBot="1" x14ac:dyDescent="0.3">
      <c r="A11" s="69" t="s">
        <v>12</v>
      </c>
      <c r="B11" s="68">
        <f t="shared" si="0"/>
        <v>117824.19503986943</v>
      </c>
      <c r="C11" s="68"/>
      <c r="D11" s="68">
        <v>13377.05815850904</v>
      </c>
      <c r="E11" s="68">
        <v>43986.32078747591</v>
      </c>
      <c r="F11" s="68">
        <v>13242.747373431132</v>
      </c>
      <c r="G11" s="68">
        <v>44967.213143333334</v>
      </c>
      <c r="H11" s="68">
        <v>2250.8555771200004</v>
      </c>
      <c r="I11" s="68"/>
      <c r="J11" s="68"/>
      <c r="K11" s="68"/>
      <c r="L11" s="68"/>
    </row>
    <row r="12" spans="1:12" s="49" customFormat="1" ht="12.95" customHeight="1" thickBot="1" x14ac:dyDescent="0.3">
      <c r="A12" s="69" t="s">
        <v>13</v>
      </c>
      <c r="B12" s="68">
        <f t="shared" si="0"/>
        <v>81258.213908157253</v>
      </c>
      <c r="C12" s="68"/>
      <c r="D12" s="68">
        <v>7423.8977292070495</v>
      </c>
      <c r="E12" s="68">
        <v>43828.440916662155</v>
      </c>
      <c r="F12" s="68">
        <v>13255.36503810567</v>
      </c>
      <c r="G12" s="68">
        <v>14242.569813333299</v>
      </c>
      <c r="H12" s="68">
        <v>2507.9404108490826</v>
      </c>
      <c r="I12" s="68"/>
      <c r="J12" s="68"/>
      <c r="K12" s="68"/>
      <c r="L12" s="68"/>
    </row>
    <row r="13" spans="1:12" s="49" customFormat="1" ht="12.95" customHeight="1" thickBot="1" x14ac:dyDescent="0.3">
      <c r="A13" s="54" t="s">
        <v>14</v>
      </c>
      <c r="B13" s="68">
        <f t="shared" si="0"/>
        <v>32844.8867361663</v>
      </c>
      <c r="C13" s="68"/>
      <c r="D13" s="68">
        <v>7795.4161162711589</v>
      </c>
      <c r="E13" s="68">
        <v>15008.791441559844</v>
      </c>
      <c r="F13" s="68">
        <v>4559.828624448076</v>
      </c>
      <c r="G13" s="68">
        <v>4380.0855028472224</v>
      </c>
      <c r="H13" s="68">
        <v>1100.7650510400001</v>
      </c>
      <c r="I13" s="68"/>
      <c r="J13" s="68"/>
      <c r="K13" s="68"/>
      <c r="L13" s="68"/>
    </row>
    <row r="14" spans="1:12" s="49" customFormat="1" ht="12.95" customHeight="1" thickBot="1" x14ac:dyDescent="0.3">
      <c r="A14" s="69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</row>
    <row r="15" spans="1:12" s="72" customFormat="1" ht="28.5" customHeight="1" thickBot="1" x14ac:dyDescent="0.3">
      <c r="A15" s="70" t="s">
        <v>68</v>
      </c>
      <c r="B15" s="71">
        <f t="shared" si="0"/>
        <v>68236.068726315847</v>
      </c>
      <c r="C15" s="71"/>
      <c r="D15" s="71">
        <f>SUM(D16:D19)</f>
        <v>11174.922109865154</v>
      </c>
      <c r="E15" s="71">
        <f>SUM(E16:E19)</f>
        <v>30988.227073434959</v>
      </c>
      <c r="F15" s="71">
        <f>SUM(F16:F19)</f>
        <v>9215.1626097688568</v>
      </c>
      <c r="G15" s="71">
        <f>SUM(G16:G19)</f>
        <v>15034.918675528384</v>
      </c>
      <c r="H15" s="71">
        <f>SUM(H16:H19)</f>
        <v>1822.8382577184907</v>
      </c>
      <c r="I15" s="71"/>
      <c r="J15" s="71"/>
      <c r="K15" s="71"/>
      <c r="L15" s="71"/>
    </row>
    <row r="16" spans="1:12" s="49" customFormat="1" ht="12.95" customHeight="1" thickBot="1" x14ac:dyDescent="0.3">
      <c r="A16" s="69" t="s">
        <v>11</v>
      </c>
      <c r="B16" s="68">
        <f t="shared" si="0"/>
        <v>23614.758788447936</v>
      </c>
      <c r="C16" s="68"/>
      <c r="D16" s="68">
        <v>6111.4960319944457</v>
      </c>
      <c r="E16" s="68">
        <v>11772.415712418566</v>
      </c>
      <c r="F16" s="68">
        <v>3414.0005566013842</v>
      </c>
      <c r="G16" s="68">
        <v>1471.8242821950512</v>
      </c>
      <c r="H16" s="68">
        <v>845.02220523849053</v>
      </c>
      <c r="I16" s="68"/>
      <c r="J16" s="68"/>
      <c r="K16" s="68"/>
      <c r="L16" s="68"/>
    </row>
    <row r="17" spans="1:12" s="49" customFormat="1" ht="12.95" customHeight="1" thickBot="1" x14ac:dyDescent="0.3">
      <c r="A17" s="69" t="s">
        <v>12</v>
      </c>
      <c r="B17" s="68">
        <f t="shared" si="0"/>
        <v>20530.420803158126</v>
      </c>
      <c r="C17" s="68"/>
      <c r="D17" s="68">
        <v>3035.8102594331208</v>
      </c>
      <c r="E17" s="68">
        <v>10687.199514905344</v>
      </c>
      <c r="F17" s="68">
        <v>3227.0544176196599</v>
      </c>
      <c r="G17" s="68">
        <v>3111.1479999999997</v>
      </c>
      <c r="H17" s="68">
        <v>469.20861120000006</v>
      </c>
      <c r="I17" s="68"/>
      <c r="J17" s="68"/>
      <c r="K17" s="68"/>
      <c r="L17" s="68"/>
    </row>
    <row r="18" spans="1:12" s="49" customFormat="1" ht="12.95" customHeight="1" thickBot="1" x14ac:dyDescent="0.3">
      <c r="A18" s="69" t="s">
        <v>13</v>
      </c>
      <c r="B18" s="68">
        <f t="shared" si="0"/>
        <v>9494.2415307342417</v>
      </c>
      <c r="C18" s="68"/>
      <c r="D18" s="68">
        <v>625.88715949802292</v>
      </c>
      <c r="E18" s="68">
        <v>5344.5556060782028</v>
      </c>
      <c r="F18" s="68">
        <v>1608.1677145446818</v>
      </c>
      <c r="G18" s="68">
        <v>1605.0067333333334</v>
      </c>
      <c r="H18" s="68">
        <v>310.62431728000001</v>
      </c>
      <c r="I18" s="68"/>
      <c r="J18" s="68"/>
      <c r="K18" s="68"/>
      <c r="L18" s="68"/>
    </row>
    <row r="19" spans="1:12" s="49" customFormat="1" ht="12.95" customHeight="1" thickBot="1" x14ac:dyDescent="0.3">
      <c r="A19" s="54" t="s">
        <v>14</v>
      </c>
      <c r="B19" s="68">
        <f t="shared" si="0"/>
        <v>14596.647603975542</v>
      </c>
      <c r="C19" s="68"/>
      <c r="D19" s="68">
        <v>1401.7286589395653</v>
      </c>
      <c r="E19" s="68">
        <v>3184.0562400328436</v>
      </c>
      <c r="F19" s="68">
        <v>965.93992100313142</v>
      </c>
      <c r="G19" s="68">
        <v>8846.93966</v>
      </c>
      <c r="H19" s="68">
        <v>197.98312400000003</v>
      </c>
      <c r="I19" s="68"/>
      <c r="J19" s="68"/>
      <c r="K19" s="68"/>
      <c r="L19" s="68"/>
    </row>
    <row r="20" spans="1:12" s="49" customFormat="1" ht="12.95" customHeight="1" thickBot="1" x14ac:dyDescent="0.3">
      <c r="A20" s="69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</row>
    <row r="21" spans="1:12" s="49" customFormat="1" ht="27" customHeight="1" thickBot="1" x14ac:dyDescent="0.3">
      <c r="A21" s="70" t="s">
        <v>69</v>
      </c>
      <c r="B21" s="71">
        <f t="shared" si="0"/>
        <v>479673.03522621526</v>
      </c>
      <c r="C21" s="71"/>
      <c r="D21" s="71">
        <f>SUM(D22:D25)</f>
        <v>72093.676193021151</v>
      </c>
      <c r="E21" s="71">
        <f>SUM(E22:E25)</f>
        <v>274903.48457013862</v>
      </c>
      <c r="F21" s="71">
        <f>SUM(F22:F25)</f>
        <v>80345.718471461892</v>
      </c>
      <c r="G21" s="71">
        <f>SUM(G22:G25)</f>
        <v>35377.931018566604</v>
      </c>
      <c r="H21" s="71">
        <f>SUM(H22:H25)</f>
        <v>16952.224973027012</v>
      </c>
      <c r="I21" s="68"/>
      <c r="J21" s="68"/>
      <c r="K21" s="68"/>
      <c r="L21" s="68"/>
    </row>
    <row r="22" spans="1:12" s="49" customFormat="1" ht="12.95" customHeight="1" thickBot="1" x14ac:dyDescent="0.3">
      <c r="A22" s="69" t="s">
        <v>11</v>
      </c>
      <c r="B22" s="68">
        <f t="shared" si="0"/>
        <v>362225.77097292314</v>
      </c>
      <c r="C22" s="68"/>
      <c r="D22" s="68">
        <v>39221.140555186903</v>
      </c>
      <c r="E22" s="68">
        <v>226972.7999222182</v>
      </c>
      <c r="F22" s="68">
        <v>65822.111977443274</v>
      </c>
      <c r="G22" s="68">
        <v>17336.166077527712</v>
      </c>
      <c r="H22" s="68">
        <v>12873.552440547011</v>
      </c>
      <c r="I22" s="68"/>
      <c r="J22" s="68"/>
      <c r="K22" s="68"/>
      <c r="L22" s="68"/>
    </row>
    <row r="23" spans="1:12" s="49" customFormat="1" ht="12.95" customHeight="1" thickBot="1" x14ac:dyDescent="0.3">
      <c r="A23" s="69" t="s">
        <v>12</v>
      </c>
      <c r="B23" s="68">
        <f t="shared" si="0"/>
        <v>47418.712908697518</v>
      </c>
      <c r="C23" s="68"/>
      <c r="D23" s="68">
        <v>11645.059096766818</v>
      </c>
      <c r="E23" s="68">
        <v>17644.173159771461</v>
      </c>
      <c r="F23" s="68">
        <v>5337.9941471047941</v>
      </c>
      <c r="G23" s="68">
        <v>10990.000764094446</v>
      </c>
      <c r="H23" s="68">
        <v>1801.4857409600002</v>
      </c>
      <c r="I23" s="68"/>
      <c r="J23" s="68"/>
      <c r="K23" s="68"/>
      <c r="L23" s="68"/>
    </row>
    <row r="24" spans="1:12" s="49" customFormat="1" ht="12.95" customHeight="1" thickBot="1" x14ac:dyDescent="0.3">
      <c r="A24" s="69" t="s">
        <v>13</v>
      </c>
      <c r="B24" s="68">
        <f t="shared" si="0"/>
        <v>44506.839816761298</v>
      </c>
      <c r="C24" s="68"/>
      <c r="D24" s="68">
        <v>11593.824974407182</v>
      </c>
      <c r="E24" s="68">
        <v>21767.179654101594</v>
      </c>
      <c r="F24" s="68">
        <v>6574.851373899186</v>
      </c>
      <c r="G24" s="68">
        <v>3173.010954833333</v>
      </c>
      <c r="H24" s="68">
        <v>1397.9728595200002</v>
      </c>
      <c r="I24" s="68"/>
      <c r="J24" s="68"/>
      <c r="K24" s="68"/>
      <c r="L24" s="68"/>
    </row>
    <row r="25" spans="1:12" s="49" customFormat="1" ht="12.95" customHeight="1" thickBot="1" x14ac:dyDescent="0.3">
      <c r="A25" s="54" t="s">
        <v>14</v>
      </c>
      <c r="B25" s="68">
        <f t="shared" si="0"/>
        <v>25521.711527833369</v>
      </c>
      <c r="C25" s="68"/>
      <c r="D25" s="68">
        <v>9633.6515666602481</v>
      </c>
      <c r="E25" s="68">
        <v>8519.3318340473706</v>
      </c>
      <c r="F25" s="68">
        <v>2610.7609730146396</v>
      </c>
      <c r="G25" s="68">
        <v>3878.7532221111114</v>
      </c>
      <c r="H25" s="68">
        <v>879.21393200000011</v>
      </c>
      <c r="I25" s="68"/>
      <c r="J25" s="68"/>
      <c r="K25" s="68"/>
      <c r="L25" s="68"/>
    </row>
    <row r="26" spans="1:12" s="49" customFormat="1" ht="12.95" customHeight="1" thickBot="1" x14ac:dyDescent="0.3">
      <c r="A26" s="69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</row>
    <row r="27" spans="1:12" s="49" customFormat="1" ht="18" customHeight="1" thickBot="1" x14ac:dyDescent="0.3">
      <c r="A27" s="70" t="s">
        <v>70</v>
      </c>
      <c r="B27" s="71">
        <f t="shared" si="0"/>
        <v>63637.036652832743</v>
      </c>
      <c r="C27" s="71"/>
      <c r="D27" s="71">
        <f>SUM(D28:D31)</f>
        <v>10498.564510005594</v>
      </c>
      <c r="E27" s="71">
        <f>SUM(E28:E31)</f>
        <v>30629.354728090824</v>
      </c>
      <c r="F27" s="71">
        <f>SUM(F28:F31)</f>
        <v>9148.5022646316702</v>
      </c>
      <c r="G27" s="71">
        <f>SUM(G28:G31)</f>
        <v>11621.995596268996</v>
      </c>
      <c r="H27" s="71">
        <f>SUM(H28:H31)</f>
        <v>1738.6195538356542</v>
      </c>
      <c r="I27" s="68"/>
      <c r="J27" s="68"/>
      <c r="K27" s="68"/>
      <c r="L27" s="68"/>
    </row>
    <row r="28" spans="1:12" s="49" customFormat="1" ht="12.95" customHeight="1" thickBot="1" x14ac:dyDescent="0.3">
      <c r="A28" s="69" t="s">
        <v>11</v>
      </c>
      <c r="B28" s="68">
        <f t="shared" si="0"/>
        <v>18222.514050453909</v>
      </c>
      <c r="C28" s="68"/>
      <c r="D28" s="68">
        <v>4119.8298201021707</v>
      </c>
      <c r="E28" s="68">
        <v>8771.7834137729333</v>
      </c>
      <c r="F28" s="68">
        <v>2543.8171899941508</v>
      </c>
      <c r="G28" s="68">
        <v>2300.5103962689977</v>
      </c>
      <c r="H28" s="68">
        <v>486.57323031565414</v>
      </c>
      <c r="I28" s="68"/>
      <c r="J28" s="68"/>
      <c r="K28" s="68"/>
      <c r="L28" s="68"/>
    </row>
    <row r="29" spans="1:12" s="49" customFormat="1" ht="12.95" customHeight="1" thickBot="1" x14ac:dyDescent="0.3">
      <c r="A29" s="69" t="s">
        <v>12</v>
      </c>
      <c r="B29" s="68">
        <f t="shared" si="0"/>
        <v>18523.499127798023</v>
      </c>
      <c r="C29" s="68"/>
      <c r="D29" s="68">
        <v>3089.8635625434817</v>
      </c>
      <c r="E29" s="68">
        <v>8104.7659078261313</v>
      </c>
      <c r="F29" s="68">
        <v>2454.1723326284109</v>
      </c>
      <c r="G29" s="68">
        <v>4392.6460999999999</v>
      </c>
      <c r="H29" s="68">
        <v>482.05122480000006</v>
      </c>
      <c r="I29" s="68"/>
      <c r="J29" s="68"/>
      <c r="K29" s="68"/>
      <c r="L29" s="68"/>
    </row>
    <row r="30" spans="1:12" s="49" customFormat="1" ht="12.95" customHeight="1" thickBot="1" x14ac:dyDescent="0.3">
      <c r="A30" s="69" t="s">
        <v>13</v>
      </c>
      <c r="B30" s="68">
        <f t="shared" si="0"/>
        <v>17264.671008114659</v>
      </c>
      <c r="C30" s="68"/>
      <c r="D30" s="68">
        <v>1841.0451658217905</v>
      </c>
      <c r="E30" s="68">
        <v>10292.170975401472</v>
      </c>
      <c r="F30" s="68">
        <v>3100.2591473713951</v>
      </c>
      <c r="G30" s="68">
        <v>1539.6283399999998</v>
      </c>
      <c r="H30" s="68">
        <v>491.56737952000003</v>
      </c>
      <c r="I30" s="68"/>
      <c r="J30" s="68"/>
      <c r="K30" s="68"/>
      <c r="L30" s="68"/>
    </row>
    <row r="31" spans="1:12" s="49" customFormat="1" ht="12.95" customHeight="1" thickBot="1" x14ac:dyDescent="0.3">
      <c r="A31" s="54" t="s">
        <v>14</v>
      </c>
      <c r="B31" s="68">
        <f t="shared" si="0"/>
        <v>9626.3524664661527</v>
      </c>
      <c r="C31" s="68"/>
      <c r="D31" s="68">
        <v>1447.8259615381496</v>
      </c>
      <c r="E31" s="68">
        <v>3460.6344310902869</v>
      </c>
      <c r="F31" s="68">
        <v>1050.2535946377145</v>
      </c>
      <c r="G31" s="68">
        <v>3389.2107599999999</v>
      </c>
      <c r="H31" s="68">
        <v>278.42771920000001</v>
      </c>
      <c r="I31" s="68"/>
      <c r="J31" s="68"/>
      <c r="K31" s="68"/>
      <c r="L31" s="68"/>
    </row>
    <row r="32" spans="1:12" s="49" customFormat="1" ht="12.95" customHeight="1" thickBot="1" x14ac:dyDescent="0.3">
      <c r="A32" s="69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</row>
    <row r="33" spans="1:12" s="49" customFormat="1" ht="39" customHeight="1" thickBot="1" x14ac:dyDescent="0.3">
      <c r="A33" s="70" t="s">
        <v>71</v>
      </c>
      <c r="B33" s="71">
        <f t="shared" si="0"/>
        <v>39728.017606337176</v>
      </c>
      <c r="C33" s="71"/>
      <c r="D33" s="71">
        <f>SUM(D34:D37)</f>
        <v>4459.1464333890399</v>
      </c>
      <c r="E33" s="71">
        <f>SUM(E34:E37)</f>
        <v>21828.646892752491</v>
      </c>
      <c r="F33" s="71">
        <f>SUM(F34:F37)</f>
        <v>6577.7625518223131</v>
      </c>
      <c r="G33" s="71">
        <f>SUM(G34:G37)</f>
        <v>5696.4981733333334</v>
      </c>
      <c r="H33" s="71">
        <f>SUM(H34:H37)</f>
        <v>1165.9635550400001</v>
      </c>
      <c r="I33" s="68"/>
      <c r="J33" s="68"/>
      <c r="K33" s="68"/>
      <c r="L33" s="68"/>
    </row>
    <row r="34" spans="1:12" s="49" customFormat="1" ht="12.95" customHeight="1" thickBot="1" x14ac:dyDescent="0.3">
      <c r="A34" s="69" t="s">
        <v>11</v>
      </c>
      <c r="B34" s="68">
        <f t="shared" si="0"/>
        <v>0</v>
      </c>
      <c r="C34" s="68"/>
      <c r="D34" s="68">
        <v>0</v>
      </c>
      <c r="E34" s="68">
        <v>0</v>
      </c>
      <c r="F34" s="68">
        <v>0</v>
      </c>
      <c r="G34" s="68">
        <v>0</v>
      </c>
      <c r="H34" s="68">
        <v>0</v>
      </c>
      <c r="I34" s="68"/>
      <c r="J34" s="68"/>
      <c r="K34" s="68"/>
      <c r="L34" s="68"/>
    </row>
    <row r="35" spans="1:12" s="49" customFormat="1" ht="12.95" customHeight="1" thickBot="1" x14ac:dyDescent="0.3">
      <c r="A35" s="69" t="s">
        <v>12</v>
      </c>
      <c r="B35" s="68">
        <f t="shared" si="0"/>
        <v>16749.51849996809</v>
      </c>
      <c r="C35" s="68"/>
      <c r="D35" s="68">
        <v>1961.3477126004968</v>
      </c>
      <c r="E35" s="68">
        <v>8962.2439870699363</v>
      </c>
      <c r="F35" s="68">
        <v>2693.0873672843227</v>
      </c>
      <c r="G35" s="68">
        <v>2604.5061733333332</v>
      </c>
      <c r="H35" s="68">
        <v>528.33325968000008</v>
      </c>
      <c r="I35" s="68"/>
      <c r="J35" s="68"/>
      <c r="K35" s="68"/>
      <c r="L35" s="68"/>
    </row>
    <row r="36" spans="1:12" s="49" customFormat="1" ht="12.95" customHeight="1" thickBot="1" x14ac:dyDescent="0.3">
      <c r="A36" s="69" t="s">
        <v>13</v>
      </c>
      <c r="B36" s="68">
        <f t="shared" si="0"/>
        <v>16920.230954252118</v>
      </c>
      <c r="C36" s="68"/>
      <c r="D36" s="68">
        <v>2039.2954226977126</v>
      </c>
      <c r="E36" s="68">
        <v>9746.4696991089622</v>
      </c>
      <c r="F36" s="68">
        <v>2941.6676793254446</v>
      </c>
      <c r="G36" s="68">
        <v>1621.8437600000002</v>
      </c>
      <c r="H36" s="68">
        <v>570.95439311999996</v>
      </c>
      <c r="I36" s="68"/>
      <c r="J36" s="68"/>
      <c r="K36" s="68"/>
      <c r="L36" s="68"/>
    </row>
    <row r="37" spans="1:12" s="49" customFormat="1" ht="12.95" customHeight="1" thickBot="1" x14ac:dyDescent="0.3">
      <c r="A37" s="54" t="s">
        <v>14</v>
      </c>
      <c r="B37" s="68">
        <f t="shared" si="0"/>
        <v>6058.2681521169688</v>
      </c>
      <c r="C37" s="68"/>
      <c r="D37" s="68">
        <v>458.50329809083087</v>
      </c>
      <c r="E37" s="68">
        <v>3119.9332065735925</v>
      </c>
      <c r="F37" s="68">
        <v>943.00750521254611</v>
      </c>
      <c r="G37" s="68">
        <v>1470.14824</v>
      </c>
      <c r="H37" s="68">
        <v>66.675902239999999</v>
      </c>
      <c r="I37" s="68"/>
      <c r="J37" s="68"/>
      <c r="K37" s="68"/>
      <c r="L37" s="68"/>
    </row>
    <row r="38" spans="1:12" s="49" customFormat="1" ht="12.95" customHeight="1" thickBot="1" x14ac:dyDescent="0.3">
      <c r="A38" s="69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1:12" s="49" customFormat="1" ht="26.1" customHeight="1" thickBot="1" x14ac:dyDescent="0.3">
      <c r="A39" s="70" t="s">
        <v>72</v>
      </c>
      <c r="B39" s="71">
        <f t="shared" si="0"/>
        <v>2239.114513719599</v>
      </c>
      <c r="C39" s="71"/>
      <c r="D39" s="71">
        <f>SUM(D40:D43)</f>
        <v>237.47636794972436</v>
      </c>
      <c r="E39" s="71">
        <f>SUM(E40:E43)</f>
        <v>1147.4920844613612</v>
      </c>
      <c r="F39" s="71">
        <f>SUM(F40:F43)</f>
        <v>348.11878998727212</v>
      </c>
      <c r="G39" s="71">
        <f>SUM(G40:G43)</f>
        <v>184.25284614022496</v>
      </c>
      <c r="H39" s="71">
        <f>SUM(H40:H43)</f>
        <v>321.77442518101657</v>
      </c>
      <c r="I39" s="68"/>
      <c r="J39" s="68"/>
      <c r="K39" s="68"/>
      <c r="L39" s="68"/>
    </row>
    <row r="40" spans="1:12" s="49" customFormat="1" ht="12.95" customHeight="1" thickBot="1" x14ac:dyDescent="0.3">
      <c r="A40" s="69" t="s">
        <v>11</v>
      </c>
      <c r="B40" s="68">
        <f t="shared" si="0"/>
        <v>0</v>
      </c>
      <c r="C40" s="68"/>
      <c r="D40" s="68">
        <v>0</v>
      </c>
      <c r="E40" s="68">
        <v>0</v>
      </c>
      <c r="F40" s="68">
        <v>0</v>
      </c>
      <c r="G40" s="68">
        <v>0</v>
      </c>
      <c r="H40" s="68">
        <v>0</v>
      </c>
      <c r="I40" s="68"/>
      <c r="J40" s="68"/>
      <c r="K40" s="68"/>
      <c r="L40" s="68"/>
    </row>
    <row r="41" spans="1:12" s="49" customFormat="1" ht="12.95" customHeight="1" thickBot="1" x14ac:dyDescent="0.3">
      <c r="A41" s="69" t="s">
        <v>12</v>
      </c>
      <c r="B41" s="68">
        <f t="shared" si="0"/>
        <v>1072.5755412117205</v>
      </c>
      <c r="C41" s="68"/>
      <c r="D41" s="68">
        <v>176.79619785063221</v>
      </c>
      <c r="E41" s="68">
        <v>546.91338307819706</v>
      </c>
      <c r="F41" s="68">
        <v>166.23133351806888</v>
      </c>
      <c r="G41" s="68">
        <v>92.519668868222993</v>
      </c>
      <c r="H41" s="68">
        <v>90.114957896599321</v>
      </c>
      <c r="I41" s="68"/>
      <c r="J41" s="68"/>
      <c r="K41" s="68"/>
      <c r="L41" s="68"/>
    </row>
    <row r="42" spans="1:12" s="49" customFormat="1" ht="12.95" customHeight="1" thickBot="1" x14ac:dyDescent="0.3">
      <c r="A42" s="69" t="s">
        <v>13</v>
      </c>
      <c r="B42" s="68">
        <f t="shared" si="0"/>
        <v>1166.5389725078787</v>
      </c>
      <c r="C42" s="68"/>
      <c r="D42" s="68">
        <v>60.680170099092166</v>
      </c>
      <c r="E42" s="68">
        <v>600.57870138316412</v>
      </c>
      <c r="F42" s="68">
        <v>181.88745646920324</v>
      </c>
      <c r="G42" s="68">
        <v>91.733177272001967</v>
      </c>
      <c r="H42" s="68">
        <v>231.65946728441725</v>
      </c>
      <c r="I42" s="68"/>
      <c r="J42" s="68"/>
      <c r="K42" s="68"/>
      <c r="L42" s="68"/>
    </row>
    <row r="43" spans="1:12" s="49" customFormat="1" ht="12.95" customHeight="1" thickBot="1" x14ac:dyDescent="0.3">
      <c r="A43" s="54" t="s">
        <v>14</v>
      </c>
      <c r="B43" s="68">
        <f t="shared" si="0"/>
        <v>0</v>
      </c>
      <c r="C43" s="68"/>
      <c r="D43" s="68">
        <v>0</v>
      </c>
      <c r="E43" s="68">
        <v>0</v>
      </c>
      <c r="F43" s="68">
        <v>0</v>
      </c>
      <c r="G43" s="68">
        <v>0</v>
      </c>
      <c r="H43" s="68">
        <v>0</v>
      </c>
      <c r="I43" s="68"/>
      <c r="J43" s="68"/>
      <c r="K43" s="68"/>
      <c r="L43" s="68"/>
    </row>
    <row r="44" spans="1:12" s="49" customFormat="1" ht="12.95" customHeight="1" thickBot="1" x14ac:dyDescent="0.3">
      <c r="A44" s="73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</row>
    <row r="45" spans="1:12" s="49" customFormat="1" ht="26.1" customHeight="1" thickBot="1" x14ac:dyDescent="0.3">
      <c r="A45" s="70" t="s">
        <v>73</v>
      </c>
      <c r="B45" s="71">
        <f>D45+E45+F45+G45+H45</f>
        <v>1931073.1418564839</v>
      </c>
      <c r="C45" s="71"/>
      <c r="D45" s="71">
        <f>SUM(D46:D49)</f>
        <v>275930.15697001043</v>
      </c>
      <c r="E45" s="71">
        <f>SUM(E46:E49)</f>
        <v>902066.46583240351</v>
      </c>
      <c r="F45" s="71">
        <f>SUM(F46:F49)</f>
        <v>264574.82657120633</v>
      </c>
      <c r="G45" s="71">
        <f>SUM(G46:G49)</f>
        <v>431318.83162722707</v>
      </c>
      <c r="H45" s="71">
        <f>SUM(H46:H49)</f>
        <v>57182.860855636318</v>
      </c>
      <c r="I45" s="71"/>
      <c r="J45" s="71"/>
      <c r="K45" s="71"/>
      <c r="L45" s="71"/>
    </row>
    <row r="46" spans="1:12" s="49" customFormat="1" ht="12.95" customHeight="1" thickBot="1" x14ac:dyDescent="0.3">
      <c r="A46" s="69" t="s">
        <v>11</v>
      </c>
      <c r="B46" s="68">
        <f t="shared" si="0"/>
        <v>1372656.812983003</v>
      </c>
      <c r="C46" s="68"/>
      <c r="D46" s="68">
        <v>172416.58881196001</v>
      </c>
      <c r="E46" s="68">
        <v>656265.00000000012</v>
      </c>
      <c r="F46" s="68">
        <v>190316.85000000003</v>
      </c>
      <c r="G46" s="68">
        <v>311785.68481714284</v>
      </c>
      <c r="H46" s="68">
        <v>41872.689353900008</v>
      </c>
      <c r="I46" s="68"/>
      <c r="J46" s="68"/>
      <c r="K46" s="68"/>
      <c r="L46" s="68"/>
    </row>
    <row r="47" spans="1:12" s="49" customFormat="1" ht="12.95" customHeight="1" thickBot="1" x14ac:dyDescent="0.3">
      <c r="A47" s="69" t="s">
        <v>12</v>
      </c>
      <c r="B47" s="68">
        <f>D47+E47+F47+G47+H47</f>
        <v>235629.75593496545</v>
      </c>
      <c r="C47" s="68"/>
      <c r="D47" s="68">
        <v>35819.204902936392</v>
      </c>
      <c r="E47" s="68">
        <v>95868.439866445653</v>
      </c>
      <c r="F47" s="68">
        <v>28909.105233386465</v>
      </c>
      <c r="G47" s="68">
        <v>69057.063300996932</v>
      </c>
      <c r="H47" s="68">
        <v>5975.9426311999996</v>
      </c>
      <c r="I47" s="68"/>
      <c r="J47" s="68"/>
      <c r="K47" s="68"/>
      <c r="L47" s="68"/>
    </row>
    <row r="48" spans="1:12" s="49" customFormat="1" ht="12.95" customHeight="1" thickBot="1" x14ac:dyDescent="0.3">
      <c r="A48" s="69" t="s">
        <v>13</v>
      </c>
      <c r="B48" s="68">
        <f t="shared" si="0"/>
        <v>230872.37471121052</v>
      </c>
      <c r="C48" s="68"/>
      <c r="D48" s="68">
        <v>46454.329654428679</v>
      </c>
      <c r="E48" s="68">
        <v>114993.26603716525</v>
      </c>
      <c r="F48" s="68">
        <v>34715.334929833974</v>
      </c>
      <c r="G48" s="68">
        <v>27977.185625646311</v>
      </c>
      <c r="H48" s="68">
        <v>6732.2584641363064</v>
      </c>
      <c r="I48" s="68"/>
      <c r="J48" s="68"/>
      <c r="K48" s="68"/>
      <c r="L48" s="68"/>
    </row>
    <row r="49" spans="1:12" s="49" customFormat="1" ht="12.95" customHeight="1" thickBot="1" x14ac:dyDescent="0.3">
      <c r="A49" s="54" t="s">
        <v>14</v>
      </c>
      <c r="B49" s="68">
        <f t="shared" si="0"/>
        <v>91914.198227304747</v>
      </c>
      <c r="C49" s="68"/>
      <c r="D49" s="68">
        <v>21240.033600685343</v>
      </c>
      <c r="E49" s="68">
        <v>34939.75992879262</v>
      </c>
      <c r="F49" s="68">
        <v>10633.536407985857</v>
      </c>
      <c r="G49" s="68">
        <v>22498.897883440935</v>
      </c>
      <c r="H49" s="68">
        <v>2601.9704063999998</v>
      </c>
      <c r="I49" s="68"/>
      <c r="J49" s="68"/>
      <c r="K49" s="68"/>
      <c r="L49" s="68"/>
    </row>
    <row r="50" spans="1:12" s="49" customFormat="1" ht="12.95" customHeight="1" thickBot="1" x14ac:dyDescent="0.3">
      <c r="A50" s="73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</row>
    <row r="51" spans="1:12" s="49" customFormat="1" ht="12.95" customHeight="1" thickBot="1" x14ac:dyDescent="0.3">
      <c r="A51" s="70" t="s">
        <v>74</v>
      </c>
      <c r="B51" s="71">
        <f>SUM(C51:L51)</f>
        <v>421863.78992635093</v>
      </c>
      <c r="C51" s="71"/>
      <c r="D51" s="71">
        <f>SUM(D52:D55)</f>
        <v>1855.5332153521872</v>
      </c>
      <c r="E51" s="71">
        <f t="shared" ref="E51:H51" si="1">SUM(E52:E55)</f>
        <v>7860.2671500844854</v>
      </c>
      <c r="F51" s="71">
        <f t="shared" si="1"/>
        <v>2395.7256915063981</v>
      </c>
      <c r="G51" s="71">
        <f t="shared" si="1"/>
        <v>2238.4237660241147</v>
      </c>
      <c r="H51" s="71">
        <f t="shared" si="1"/>
        <v>221325.66410338369</v>
      </c>
      <c r="I51" s="71">
        <f>SUM(I52:I55)</f>
        <v>0</v>
      </c>
      <c r="J51" s="71">
        <f>SUM(J52:J55)</f>
        <v>19431.072</v>
      </c>
      <c r="K51" s="71">
        <f>SUM(K52:K55)</f>
        <v>0</v>
      </c>
      <c r="L51" s="71">
        <f>SUM(L52:L55)</f>
        <v>166757.10400000002</v>
      </c>
    </row>
    <row r="52" spans="1:12" s="49" customFormat="1" ht="12.95" customHeight="1" thickBot="1" x14ac:dyDescent="0.3">
      <c r="A52" s="69" t="s">
        <v>11</v>
      </c>
      <c r="B52" s="68">
        <f t="shared" ref="B52:B55" si="2">SUM(C52:L52)</f>
        <v>171387.07199999999</v>
      </c>
      <c r="C52" s="68"/>
      <c r="D52" s="68">
        <v>0</v>
      </c>
      <c r="E52" s="68">
        <v>0</v>
      </c>
      <c r="F52" s="68">
        <v>0</v>
      </c>
      <c r="G52" s="68">
        <v>0</v>
      </c>
      <c r="H52" s="68">
        <v>0</v>
      </c>
      <c r="I52" s="68"/>
      <c r="J52" s="68">
        <v>17744.815999999999</v>
      </c>
      <c r="K52" s="68"/>
      <c r="L52" s="68">
        <v>153642.25599999999</v>
      </c>
    </row>
    <row r="53" spans="1:12" s="49" customFormat="1" ht="12.95" customHeight="1" thickBot="1" x14ac:dyDescent="0.3">
      <c r="A53" s="69" t="s">
        <v>12</v>
      </c>
      <c r="B53" s="68">
        <f>SUM(C53:L53)</f>
        <v>67519.161433672169</v>
      </c>
      <c r="C53" s="68"/>
      <c r="D53" s="68">
        <v>1269.0099388573094</v>
      </c>
      <c r="E53" s="68">
        <v>4056.4045493581575</v>
      </c>
      <c r="F53" s="68">
        <v>1233.8652101992334</v>
      </c>
      <c r="G53" s="68">
        <v>718.3633230974649</v>
      </c>
      <c r="H53" s="68">
        <v>53858.830412160001</v>
      </c>
      <c r="I53" s="68"/>
      <c r="J53" s="68">
        <v>469.536</v>
      </c>
      <c r="K53" s="68"/>
      <c r="L53" s="68">
        <v>5913.152</v>
      </c>
    </row>
    <row r="54" spans="1:12" s="49" customFormat="1" ht="12.95" customHeight="1" thickBot="1" x14ac:dyDescent="0.3">
      <c r="A54" s="69" t="s">
        <v>13</v>
      </c>
      <c r="B54" s="68">
        <f t="shared" si="2"/>
        <v>174747.07022468949</v>
      </c>
      <c r="C54" s="68"/>
      <c r="D54" s="68">
        <v>283.96871556941755</v>
      </c>
      <c r="E54" s="68">
        <v>2781.4042964047476</v>
      </c>
      <c r="F54" s="68">
        <v>842.21614065122185</v>
      </c>
      <c r="G54" s="68">
        <v>544.95171252038767</v>
      </c>
      <c r="H54" s="68">
        <v>164503.58535954371</v>
      </c>
      <c r="I54" s="68"/>
      <c r="J54" s="68">
        <v>1112.7360000000001</v>
      </c>
      <c r="K54" s="68"/>
      <c r="L54" s="68">
        <v>4678.2079999999996</v>
      </c>
    </row>
    <row r="55" spans="1:12" s="49" customFormat="1" ht="12.95" customHeight="1" thickBot="1" x14ac:dyDescent="0.3">
      <c r="A55" s="54" t="s">
        <v>14</v>
      </c>
      <c r="B55" s="68">
        <f t="shared" si="2"/>
        <v>8210.4862679892449</v>
      </c>
      <c r="C55" s="68"/>
      <c r="D55" s="68">
        <v>302.55456092546018</v>
      </c>
      <c r="E55" s="68">
        <v>1022.4583043215799</v>
      </c>
      <c r="F55" s="68">
        <v>319.64434065594281</v>
      </c>
      <c r="G55" s="68">
        <v>975.10873040626223</v>
      </c>
      <c r="H55" s="68">
        <v>2963.2483316799999</v>
      </c>
      <c r="I55" s="68"/>
      <c r="J55" s="68">
        <v>103.98399999999999</v>
      </c>
      <c r="K55" s="68"/>
      <c r="L55" s="68">
        <v>2523.4879999999998</v>
      </c>
    </row>
    <row r="56" spans="1:12" s="49" customFormat="1" ht="12.95" customHeight="1" thickBot="1" x14ac:dyDescent="0.3">
      <c r="A56" s="70" t="s">
        <v>75</v>
      </c>
      <c r="B56" s="71">
        <f t="shared" ref="B56:L56" si="3">B45+B51</f>
        <v>2352936.9317828347</v>
      </c>
      <c r="C56" s="71">
        <f t="shared" si="3"/>
        <v>0</v>
      </c>
      <c r="D56" s="71">
        <f t="shared" si="3"/>
        <v>277785.69018536259</v>
      </c>
      <c r="E56" s="71">
        <f t="shared" si="3"/>
        <v>909926.732982488</v>
      </c>
      <c r="F56" s="71">
        <f t="shared" si="3"/>
        <v>266970.55226271274</v>
      </c>
      <c r="G56" s="71">
        <f t="shared" si="3"/>
        <v>433557.25539325119</v>
      </c>
      <c r="H56" s="71">
        <f t="shared" si="3"/>
        <v>278508.52495902003</v>
      </c>
      <c r="I56" s="71">
        <f t="shared" si="3"/>
        <v>0</v>
      </c>
      <c r="J56" s="71">
        <f t="shared" si="3"/>
        <v>19431.072</v>
      </c>
      <c r="K56" s="71">
        <f t="shared" si="3"/>
        <v>0</v>
      </c>
      <c r="L56" s="71">
        <f t="shared" si="3"/>
        <v>166757.10400000002</v>
      </c>
    </row>
    <row r="57" spans="1:12" x14ac:dyDescent="0.25">
      <c r="A57" s="38"/>
      <c r="B57" s="38"/>
      <c r="C57" s="38"/>
      <c r="D57" s="42"/>
      <c r="E57" s="42"/>
      <c r="F57" s="42"/>
      <c r="G57" s="42"/>
      <c r="H57" s="42"/>
      <c r="I57" s="38"/>
      <c r="J57" s="38"/>
      <c r="K57" s="38"/>
      <c r="L57" s="38"/>
    </row>
    <row r="58" spans="1:12" x14ac:dyDescent="0.25">
      <c r="A58" s="38"/>
      <c r="B58" s="38"/>
      <c r="C58" s="38"/>
      <c r="D58" s="38"/>
      <c r="E58" s="38"/>
      <c r="F58" s="39"/>
      <c r="G58" s="38"/>
      <c r="H58" s="38"/>
      <c r="I58" s="38"/>
      <c r="J58" s="38"/>
      <c r="K58" s="38"/>
      <c r="L58" s="38"/>
    </row>
    <row r="59" spans="1:12" x14ac:dyDescent="0.25">
      <c r="A59" s="43"/>
      <c r="D59" s="124"/>
      <c r="E59" s="124"/>
      <c r="F59" s="124"/>
      <c r="G59" s="124"/>
      <c r="H59" s="124"/>
      <c r="I59" s="38"/>
    </row>
    <row r="60" spans="1:12" x14ac:dyDescent="0.25">
      <c r="D60" s="123"/>
      <c r="E60" s="123"/>
      <c r="F60" s="123"/>
      <c r="G60" s="123"/>
      <c r="H60" s="123"/>
      <c r="I60" s="38"/>
    </row>
    <row r="61" spans="1:12" x14ac:dyDescent="0.25">
      <c r="D61" s="123"/>
      <c r="E61" s="123"/>
      <c r="F61" s="123"/>
      <c r="G61" s="123"/>
      <c r="H61" s="123"/>
      <c r="I61" s="38"/>
    </row>
    <row r="62" spans="1:12" x14ac:dyDescent="0.25">
      <c r="D62" s="123"/>
      <c r="E62" s="123"/>
      <c r="F62" s="123"/>
      <c r="G62" s="123"/>
      <c r="H62" s="123"/>
    </row>
    <row r="63" spans="1:12" x14ac:dyDescent="0.25">
      <c r="D63" s="123"/>
      <c r="E63" s="123"/>
      <c r="F63" s="123"/>
      <c r="G63" s="123"/>
      <c r="H63" s="123"/>
    </row>
    <row r="64" spans="1:12" x14ac:dyDescent="0.25">
      <c r="D64" s="123"/>
      <c r="E64" s="123"/>
      <c r="F64" s="123"/>
      <c r="G64" s="123"/>
      <c r="H64" s="123"/>
    </row>
    <row r="65" spans="4:8" x14ac:dyDescent="0.25">
      <c r="D65" s="123"/>
      <c r="E65" s="123"/>
      <c r="F65" s="123"/>
      <c r="G65" s="123"/>
      <c r="H65" s="123"/>
    </row>
  </sheetData>
  <mergeCells count="15">
    <mergeCell ref="A1:L1"/>
    <mergeCell ref="A2:L2"/>
    <mergeCell ref="A3:A7"/>
    <mergeCell ref="B3:B6"/>
    <mergeCell ref="C3:L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76081-2282-4D1A-A6E3-4E5850E3033B}">
  <dimension ref="A1:L62"/>
  <sheetViews>
    <sheetView view="pageBreakPreview" topLeftCell="A28" zoomScaleNormal="100" zoomScaleSheetLayoutView="100" workbookViewId="0">
      <selection activeCell="H51" activeCellId="5" sqref="B45 D51 E51 F51 G51 H51"/>
    </sheetView>
  </sheetViews>
  <sheetFormatPr defaultColWidth="9.140625" defaultRowHeight="15" x14ac:dyDescent="0.25"/>
  <cols>
    <col min="1" max="1" width="26.28515625" customWidth="1"/>
    <col min="2" max="2" width="9.42578125" bestFit="1" customWidth="1"/>
    <col min="9" max="9" width="11.140625" customWidth="1"/>
  </cols>
  <sheetData>
    <row r="1" spans="1:12" x14ac:dyDescent="0.25">
      <c r="A1" s="106" t="s">
        <v>52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15.75" thickBot="1" x14ac:dyDescent="0.3">
      <c r="A2" s="107" t="s">
        <v>83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ht="15.75" customHeight="1" thickBot="1" x14ac:dyDescent="0.3">
      <c r="A3" s="108" t="s">
        <v>53</v>
      </c>
      <c r="B3" s="111" t="s">
        <v>54</v>
      </c>
      <c r="C3" s="114" t="s">
        <v>55</v>
      </c>
      <c r="D3" s="115"/>
      <c r="E3" s="115"/>
      <c r="F3" s="115"/>
      <c r="G3" s="115"/>
      <c r="H3" s="115"/>
      <c r="I3" s="115"/>
      <c r="J3" s="115"/>
      <c r="K3" s="115"/>
      <c r="L3" s="116"/>
    </row>
    <row r="4" spans="1:12" ht="81" customHeight="1" x14ac:dyDescent="0.25">
      <c r="A4" s="109"/>
      <c r="B4" s="112"/>
      <c r="C4" s="117" t="s">
        <v>56</v>
      </c>
      <c r="D4" s="120" t="s">
        <v>57</v>
      </c>
      <c r="E4" s="120" t="s">
        <v>58</v>
      </c>
      <c r="F4" s="120" t="s">
        <v>59</v>
      </c>
      <c r="G4" s="120" t="s">
        <v>60</v>
      </c>
      <c r="H4" s="120" t="s">
        <v>61</v>
      </c>
      <c r="I4" s="120" t="s">
        <v>62</v>
      </c>
      <c r="J4" s="120" t="s">
        <v>63</v>
      </c>
      <c r="K4" s="120" t="s">
        <v>64</v>
      </c>
      <c r="L4" s="120" t="s">
        <v>65</v>
      </c>
    </row>
    <row r="5" spans="1:12" x14ac:dyDescent="0.25">
      <c r="A5" s="109"/>
      <c r="B5" s="112"/>
      <c r="C5" s="118"/>
      <c r="D5" s="121"/>
      <c r="E5" s="121"/>
      <c r="F5" s="121"/>
      <c r="G5" s="121"/>
      <c r="H5" s="121"/>
      <c r="I5" s="121"/>
      <c r="J5" s="121"/>
      <c r="K5" s="121"/>
      <c r="L5" s="121"/>
    </row>
    <row r="6" spans="1:12" ht="11.25" customHeight="1" thickBot="1" x14ac:dyDescent="0.3">
      <c r="A6" s="109"/>
      <c r="B6" s="113"/>
      <c r="C6" s="119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.75" thickBot="1" x14ac:dyDescent="0.3">
      <c r="A7" s="110"/>
      <c r="B7" s="30">
        <v>1</v>
      </c>
      <c r="C7" s="31">
        <v>2</v>
      </c>
      <c r="D7" s="30">
        <v>3</v>
      </c>
      <c r="E7" s="30">
        <v>4</v>
      </c>
      <c r="F7" s="30">
        <v>5</v>
      </c>
      <c r="G7" s="30">
        <v>6</v>
      </c>
      <c r="H7" s="30">
        <v>7</v>
      </c>
      <c r="I7" s="30">
        <v>8</v>
      </c>
      <c r="J7" s="30">
        <v>9</v>
      </c>
      <c r="K7" s="32">
        <v>10</v>
      </c>
      <c r="L7" s="30">
        <v>11</v>
      </c>
    </row>
    <row r="8" spans="1:12" ht="27" customHeight="1" thickBot="1" x14ac:dyDescent="0.3">
      <c r="A8" s="33" t="s">
        <v>66</v>
      </c>
      <c r="B8" s="34"/>
      <c r="C8" s="31"/>
      <c r="D8" s="30"/>
      <c r="E8" s="30"/>
      <c r="F8" s="30"/>
      <c r="G8" s="30"/>
      <c r="H8" s="30"/>
      <c r="I8" s="30"/>
      <c r="J8" s="30"/>
      <c r="K8" s="30"/>
      <c r="L8" s="30"/>
    </row>
    <row r="9" spans="1:12" s="72" customFormat="1" ht="27" customHeight="1" thickBot="1" x14ac:dyDescent="0.3">
      <c r="A9" s="70" t="s">
        <v>67</v>
      </c>
      <c r="B9" s="71">
        <f>D9+E9+F9+G9+H9</f>
        <v>1066614.0895840395</v>
      </c>
      <c r="C9" s="71"/>
      <c r="D9" s="71">
        <f>SUM(D10:D13)</f>
        <v>130963.68064417916</v>
      </c>
      <c r="E9" s="71">
        <f>SUM(E10:E13)</f>
        <v>453955.32285382139</v>
      </c>
      <c r="F9" s="71">
        <f>SUM(F10:F13)</f>
        <v>125723.93984733822</v>
      </c>
      <c r="G9" s="71">
        <f>SUM(G10:G13)</f>
        <v>329006.53006071493</v>
      </c>
      <c r="H9" s="71">
        <f>SUM(H10:H13)</f>
        <v>26964.61617798583</v>
      </c>
      <c r="I9" s="71"/>
      <c r="J9" s="71"/>
      <c r="K9" s="71"/>
      <c r="L9" s="71"/>
    </row>
    <row r="10" spans="1:12" s="49" customFormat="1" ht="12.95" customHeight="1" thickBot="1" x14ac:dyDescent="0.3">
      <c r="A10" s="69" t="s">
        <v>11</v>
      </c>
      <c r="B10" s="68">
        <f t="shared" ref="B10:B49" si="0">D10+E10+F10+G10+H10</f>
        <v>827389.51949388813</v>
      </c>
      <c r="C10" s="68"/>
      <c r="D10" s="68">
        <v>94207.642879939347</v>
      </c>
      <c r="E10" s="68">
        <v>347827.19091628923</v>
      </c>
      <c r="F10" s="68">
        <v>96651.583251376695</v>
      </c>
      <c r="G10" s="68">
        <v>268865.30685197434</v>
      </c>
      <c r="H10" s="68">
        <v>19837.795594308562</v>
      </c>
      <c r="I10" s="68"/>
      <c r="J10" s="68"/>
      <c r="K10" s="68"/>
      <c r="L10" s="68"/>
    </row>
    <row r="11" spans="1:12" s="49" customFormat="1" ht="12.95" customHeight="1" thickBot="1" x14ac:dyDescent="0.3">
      <c r="A11" s="69" t="s">
        <v>12</v>
      </c>
      <c r="B11" s="68">
        <f t="shared" si="0"/>
        <v>123501.76742972742</v>
      </c>
      <c r="C11" s="68"/>
      <c r="D11" s="68">
        <v>18280.260226277453</v>
      </c>
      <c r="E11" s="68">
        <v>46666.709961585162</v>
      </c>
      <c r="F11" s="68">
        <v>13452.867914064967</v>
      </c>
      <c r="G11" s="68">
        <v>42422.770642596224</v>
      </c>
      <c r="H11" s="68">
        <v>2679.1586852036176</v>
      </c>
      <c r="I11" s="68"/>
      <c r="J11" s="68"/>
      <c r="K11" s="68"/>
      <c r="L11" s="68"/>
    </row>
    <row r="12" spans="1:12" s="49" customFormat="1" ht="12.95" customHeight="1" thickBot="1" x14ac:dyDescent="0.3">
      <c r="A12" s="69" t="s">
        <v>13</v>
      </c>
      <c r="B12" s="68">
        <f t="shared" si="0"/>
        <v>80721.899787387214</v>
      </c>
      <c r="C12" s="68"/>
      <c r="D12" s="68">
        <v>9530.2535341655785</v>
      </c>
      <c r="E12" s="68">
        <v>44145.904661435554</v>
      </c>
      <c r="F12" s="68">
        <v>11415.479884306456</v>
      </c>
      <c r="G12" s="68">
        <v>12945.84937992933</v>
      </c>
      <c r="H12" s="68">
        <v>2684.4123275502893</v>
      </c>
      <c r="I12" s="68"/>
      <c r="J12" s="68"/>
      <c r="K12" s="68"/>
      <c r="L12" s="68"/>
    </row>
    <row r="13" spans="1:12" s="49" customFormat="1" ht="12.95" customHeight="1" thickBot="1" x14ac:dyDescent="0.3">
      <c r="A13" s="54" t="s">
        <v>14</v>
      </c>
      <c r="B13" s="68">
        <f t="shared" si="0"/>
        <v>35000.902873036699</v>
      </c>
      <c r="C13" s="68"/>
      <c r="D13" s="68">
        <v>8945.5240037967778</v>
      </c>
      <c r="E13" s="68">
        <v>15315.51731451142</v>
      </c>
      <c r="F13" s="68">
        <v>4204.0087975900988</v>
      </c>
      <c r="G13" s="68">
        <v>4772.603186215043</v>
      </c>
      <c r="H13" s="68">
        <v>1763.2495709233629</v>
      </c>
      <c r="I13" s="68"/>
      <c r="J13" s="68"/>
      <c r="K13" s="68"/>
      <c r="L13" s="68"/>
    </row>
    <row r="14" spans="1:12" s="49" customFormat="1" ht="12.95" customHeight="1" thickBot="1" x14ac:dyDescent="0.3">
      <c r="A14" s="69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</row>
    <row r="15" spans="1:12" s="72" customFormat="1" ht="28.5" customHeight="1" thickBot="1" x14ac:dyDescent="0.3">
      <c r="A15" s="70" t="s">
        <v>68</v>
      </c>
      <c r="B15" s="71">
        <f t="shared" si="0"/>
        <v>72811.230372441176</v>
      </c>
      <c r="C15" s="71"/>
      <c r="D15" s="71">
        <f>SUM(D16:D19)</f>
        <v>13709.16515688073</v>
      </c>
      <c r="E15" s="71">
        <f>SUM(E16:E19)</f>
        <v>32325.362054236455</v>
      </c>
      <c r="F15" s="71">
        <f>SUM(F16:F19)</f>
        <v>8986.7520624382068</v>
      </c>
      <c r="G15" s="71">
        <f>SUM(G16:G19)</f>
        <v>15711.493782967766</v>
      </c>
      <c r="H15" s="71">
        <f>SUM(H16:H19)</f>
        <v>2078.4573159180186</v>
      </c>
      <c r="I15" s="71"/>
      <c r="J15" s="71"/>
      <c r="K15" s="71"/>
      <c r="L15" s="71"/>
    </row>
    <row r="16" spans="1:12" s="49" customFormat="1" ht="12.95" customHeight="1" thickBot="1" x14ac:dyDescent="0.3">
      <c r="A16" s="69" t="s">
        <v>11</v>
      </c>
      <c r="B16" s="68">
        <f t="shared" si="0"/>
        <v>25484.222291214362</v>
      </c>
      <c r="C16" s="68"/>
      <c r="D16" s="68">
        <v>7148.6120620716238</v>
      </c>
      <c r="E16" s="68">
        <v>12354.523036579616</v>
      </c>
      <c r="F16" s="68">
        <v>3432.9812130426672</v>
      </c>
      <c r="G16" s="68">
        <v>1677.7592231133262</v>
      </c>
      <c r="H16" s="68">
        <v>870.34675640712817</v>
      </c>
      <c r="I16" s="68"/>
      <c r="J16" s="68"/>
      <c r="K16" s="68"/>
      <c r="L16" s="68"/>
    </row>
    <row r="17" spans="1:12" s="49" customFormat="1" ht="12.95" customHeight="1" thickBot="1" x14ac:dyDescent="0.3">
      <c r="A17" s="69" t="s">
        <v>12</v>
      </c>
      <c r="B17" s="68">
        <f t="shared" si="0"/>
        <v>22258.849553186716</v>
      </c>
      <c r="C17" s="68"/>
      <c r="D17" s="68">
        <v>4148.5505170462411</v>
      </c>
      <c r="E17" s="68">
        <v>11338.444114782271</v>
      </c>
      <c r="F17" s="68">
        <v>3278.2575705428562</v>
      </c>
      <c r="G17" s="68">
        <v>2935.1055761110542</v>
      </c>
      <c r="H17" s="68">
        <v>558.49177470429424</v>
      </c>
      <c r="I17" s="68"/>
      <c r="J17" s="68"/>
      <c r="K17" s="68"/>
      <c r="L17" s="68"/>
    </row>
    <row r="18" spans="1:12" s="49" customFormat="1" ht="12.95" customHeight="1" thickBot="1" x14ac:dyDescent="0.3">
      <c r="A18" s="69" t="s">
        <v>13</v>
      </c>
      <c r="B18" s="68">
        <f t="shared" si="0"/>
        <v>9363.0447079036294</v>
      </c>
      <c r="C18" s="68"/>
      <c r="D18" s="68">
        <v>803.46787245303256</v>
      </c>
      <c r="E18" s="68">
        <v>5383.2679718701202</v>
      </c>
      <c r="F18" s="68">
        <v>1384.9491238605265</v>
      </c>
      <c r="G18" s="68">
        <v>1458.8782569318403</v>
      </c>
      <c r="H18" s="68">
        <v>332.48148278810982</v>
      </c>
      <c r="I18" s="68"/>
      <c r="J18" s="68"/>
      <c r="K18" s="68"/>
      <c r="L18" s="68"/>
    </row>
    <row r="19" spans="1:12" s="49" customFormat="1" ht="12.95" customHeight="1" thickBot="1" x14ac:dyDescent="0.3">
      <c r="A19" s="54" t="s">
        <v>14</v>
      </c>
      <c r="B19" s="68">
        <f t="shared" si="0"/>
        <v>15705.113820136468</v>
      </c>
      <c r="C19" s="68"/>
      <c r="D19" s="68">
        <v>1608.5347053098328</v>
      </c>
      <c r="E19" s="68">
        <v>3249.1269310044468</v>
      </c>
      <c r="F19" s="68">
        <v>890.56415499215689</v>
      </c>
      <c r="G19" s="68">
        <v>9639.750726811546</v>
      </c>
      <c r="H19" s="68">
        <v>317.13730201848625</v>
      </c>
      <c r="I19" s="68"/>
      <c r="J19" s="68"/>
      <c r="K19" s="68"/>
      <c r="L19" s="68"/>
    </row>
    <row r="20" spans="1:12" s="49" customFormat="1" ht="12.95" customHeight="1" thickBot="1" x14ac:dyDescent="0.3">
      <c r="A20" s="69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</row>
    <row r="21" spans="1:12" s="49" customFormat="1" ht="27" customHeight="1" thickBot="1" x14ac:dyDescent="0.3">
      <c r="A21" s="70" t="s">
        <v>69</v>
      </c>
      <c r="B21" s="71">
        <f t="shared" si="0"/>
        <v>510490.90354186046</v>
      </c>
      <c r="C21" s="71"/>
      <c r="D21" s="71">
        <f>SUM(D22:D25)</f>
        <v>87728.619843776964</v>
      </c>
      <c r="E21" s="71">
        <f>SUM(E22:E25)</f>
        <v>287533.4969537307</v>
      </c>
      <c r="F21" s="71">
        <f>SUM(F22:F25)</f>
        <v>79680.027108249298</v>
      </c>
      <c r="G21" s="71">
        <f>SUM(G22:G25)</f>
        <v>37240.416060312062</v>
      </c>
      <c r="H21" s="71">
        <f>SUM(H22:H25)</f>
        <v>18308.343575791409</v>
      </c>
      <c r="I21" s="68"/>
      <c r="J21" s="68"/>
      <c r="K21" s="68"/>
      <c r="L21" s="68"/>
    </row>
    <row r="22" spans="1:12" s="49" customFormat="1" ht="12.95" customHeight="1" thickBot="1" x14ac:dyDescent="0.3">
      <c r="A22" s="69" t="s">
        <v>11</v>
      </c>
      <c r="B22" s="68">
        <f t="shared" si="0"/>
        <v>383282.02872778272</v>
      </c>
      <c r="C22" s="68"/>
      <c r="D22" s="68">
        <v>45876.937004165338</v>
      </c>
      <c r="E22" s="68">
        <v>238195.86003558896</v>
      </c>
      <c r="F22" s="68">
        <v>66188.060041296907</v>
      </c>
      <c r="G22" s="68">
        <v>19761.8104836661</v>
      </c>
      <c r="H22" s="68">
        <v>13259.361163065445</v>
      </c>
      <c r="I22" s="68"/>
      <c r="J22" s="68"/>
      <c r="K22" s="68"/>
      <c r="L22" s="68"/>
    </row>
    <row r="23" spans="1:12" s="49" customFormat="1" ht="12.95" customHeight="1" thickBot="1" x14ac:dyDescent="0.3">
      <c r="A23" s="69" t="s">
        <v>12</v>
      </c>
      <c r="B23" s="68">
        <f t="shared" si="0"/>
        <v>52567.881646036833</v>
      </c>
      <c r="C23" s="68"/>
      <c r="D23" s="68">
        <v>15913.417443271635</v>
      </c>
      <c r="E23" s="68">
        <v>18719.354031389757</v>
      </c>
      <c r="F23" s="68">
        <v>5422.6912408770586</v>
      </c>
      <c r="G23" s="68">
        <v>10368.138231983292</v>
      </c>
      <c r="H23" s="68">
        <v>2144.2806985150892</v>
      </c>
      <c r="I23" s="68"/>
      <c r="J23" s="68"/>
      <c r="K23" s="68"/>
      <c r="L23" s="68"/>
    </row>
    <row r="24" spans="1:12" s="49" customFormat="1" ht="12.95" customHeight="1" thickBot="1" x14ac:dyDescent="0.3">
      <c r="A24" s="69" t="s">
        <v>13</v>
      </c>
      <c r="B24" s="68">
        <f t="shared" si="0"/>
        <v>46850.852138579998</v>
      </c>
      <c r="C24" s="68"/>
      <c r="D24" s="68">
        <v>14883.299240794217</v>
      </c>
      <c r="E24" s="68">
        <v>21924.846461809539</v>
      </c>
      <c r="F24" s="68">
        <v>5662.2419213116573</v>
      </c>
      <c r="G24" s="68">
        <v>2884.1229104373565</v>
      </c>
      <c r="H24" s="68">
        <v>1496.3416042272311</v>
      </c>
      <c r="I24" s="68"/>
      <c r="J24" s="68"/>
      <c r="K24" s="68"/>
      <c r="L24" s="68"/>
    </row>
    <row r="25" spans="1:12" s="49" customFormat="1" ht="12.95" customHeight="1" thickBot="1" x14ac:dyDescent="0.3">
      <c r="A25" s="54" t="s">
        <v>14</v>
      </c>
      <c r="B25" s="68">
        <f t="shared" si="0"/>
        <v>27790.141029460854</v>
      </c>
      <c r="C25" s="68"/>
      <c r="D25" s="68">
        <v>11054.966155545768</v>
      </c>
      <c r="E25" s="68">
        <v>8693.4364249424489</v>
      </c>
      <c r="F25" s="68">
        <v>2407.0339047636758</v>
      </c>
      <c r="G25" s="68">
        <v>4226.344434225316</v>
      </c>
      <c r="H25" s="68">
        <v>1408.360109983641</v>
      </c>
      <c r="I25" s="68"/>
      <c r="J25" s="68"/>
      <c r="K25" s="68"/>
      <c r="L25" s="68"/>
    </row>
    <row r="26" spans="1:12" s="49" customFormat="1" ht="12.95" customHeight="1" thickBot="1" x14ac:dyDescent="0.3">
      <c r="A26" s="69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</row>
    <row r="27" spans="1:12" s="49" customFormat="1" ht="18" customHeight="1" thickBot="1" x14ac:dyDescent="0.3">
      <c r="A27" s="70" t="s">
        <v>70</v>
      </c>
      <c r="B27" s="71">
        <f t="shared" si="0"/>
        <v>67363.711798393531</v>
      </c>
      <c r="C27" s="71"/>
      <c r="D27" s="71">
        <f>SUM(D28:D31)</f>
        <v>13066.209420481337</v>
      </c>
      <c r="E27" s="71">
        <f>SUM(E28:E31)</f>
        <v>31702.242304651412</v>
      </c>
      <c r="F27" s="71">
        <f>SUM(F28:F31)</f>
        <v>8689.3044571984083</v>
      </c>
      <c r="G27" s="71">
        <f>SUM(G28:G31)</f>
        <v>11858.868754783456</v>
      </c>
      <c r="H27" s="71">
        <f>SUM(H28:H31)</f>
        <v>2047.086861278917</v>
      </c>
      <c r="I27" s="68"/>
      <c r="J27" s="68"/>
      <c r="K27" s="68"/>
      <c r="L27" s="68"/>
    </row>
    <row r="28" spans="1:12" s="49" customFormat="1" ht="12.95" customHeight="1" thickBot="1" x14ac:dyDescent="0.3">
      <c r="A28" s="69" t="s">
        <v>11</v>
      </c>
      <c r="B28" s="68">
        <f t="shared" si="0"/>
        <v>19705.989881474939</v>
      </c>
      <c r="C28" s="68"/>
      <c r="D28" s="68">
        <v>4818.9616734568326</v>
      </c>
      <c r="E28" s="68">
        <v>9205.5193177578112</v>
      </c>
      <c r="F28" s="68">
        <v>2557.9599293792826</v>
      </c>
      <c r="G28" s="68">
        <v>2622.3935709581551</v>
      </c>
      <c r="H28" s="68">
        <v>501.15538992285678</v>
      </c>
      <c r="I28" s="68"/>
      <c r="J28" s="68"/>
      <c r="K28" s="68"/>
      <c r="L28" s="68"/>
    </row>
    <row r="29" spans="1:12" s="49" customFormat="1" ht="12.95" customHeight="1" thickBot="1" x14ac:dyDescent="0.3">
      <c r="A29" s="69" t="s">
        <v>12</v>
      </c>
      <c r="B29" s="68">
        <f t="shared" si="0"/>
        <v>20032.042789521896</v>
      </c>
      <c r="C29" s="68"/>
      <c r="D29" s="68">
        <v>4222.4164175483429</v>
      </c>
      <c r="E29" s="68">
        <v>8598.645059551236</v>
      </c>
      <c r="F29" s="68">
        <v>2493.1122899347833</v>
      </c>
      <c r="G29" s="68">
        <v>4144.0908828485426</v>
      </c>
      <c r="H29" s="68">
        <v>573.77813963899109</v>
      </c>
      <c r="I29" s="68"/>
      <c r="J29" s="68"/>
      <c r="K29" s="68"/>
      <c r="L29" s="68"/>
    </row>
    <row r="30" spans="1:12" s="49" customFormat="1" ht="12.95" customHeight="1" thickBot="1" x14ac:dyDescent="0.3">
      <c r="A30" s="69" t="s">
        <v>13</v>
      </c>
      <c r="B30" s="68">
        <f t="shared" si="0"/>
        <v>17325.661456112179</v>
      </c>
      <c r="C30" s="68"/>
      <c r="D30" s="68">
        <v>2363.3982899715447</v>
      </c>
      <c r="E30" s="68">
        <v>10366.720538912339</v>
      </c>
      <c r="F30" s="68">
        <v>2669.9337084430063</v>
      </c>
      <c r="G30" s="68">
        <v>1399.452265422726</v>
      </c>
      <c r="H30" s="68">
        <v>526.15665336256109</v>
      </c>
      <c r="I30" s="68"/>
      <c r="J30" s="68"/>
      <c r="K30" s="68"/>
      <c r="L30" s="68"/>
    </row>
    <row r="31" spans="1:12" s="49" customFormat="1" ht="12.95" customHeight="1" thickBot="1" x14ac:dyDescent="0.3">
      <c r="A31" s="54" t="s">
        <v>14</v>
      </c>
      <c r="B31" s="68">
        <f t="shared" si="0"/>
        <v>10300.017671284517</v>
      </c>
      <c r="C31" s="68"/>
      <c r="D31" s="68">
        <v>1661.4330395046168</v>
      </c>
      <c r="E31" s="68">
        <v>3531.357388430024</v>
      </c>
      <c r="F31" s="68">
        <v>968.29852944133506</v>
      </c>
      <c r="G31" s="68">
        <v>3692.9320355540335</v>
      </c>
      <c r="H31" s="68">
        <v>445.99667835450805</v>
      </c>
      <c r="I31" s="68"/>
      <c r="J31" s="68"/>
      <c r="K31" s="68"/>
      <c r="L31" s="68"/>
    </row>
    <row r="32" spans="1:12" s="49" customFormat="1" ht="12.95" customHeight="1" thickBot="1" x14ac:dyDescent="0.3">
      <c r="A32" s="69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</row>
    <row r="33" spans="1:12" s="49" customFormat="1" ht="39" customHeight="1" thickBot="1" x14ac:dyDescent="0.3">
      <c r="A33" s="70" t="s">
        <v>71</v>
      </c>
      <c r="B33" s="71">
        <f t="shared" si="0"/>
        <v>41352.042171070862</v>
      </c>
      <c r="C33" s="71"/>
      <c r="D33" s="71">
        <f>SUM(D34:D37)</f>
        <v>5824.3030811411236</v>
      </c>
      <c r="E33" s="71">
        <f>SUM(E34:E37)</f>
        <v>22509.135200392124</v>
      </c>
      <c r="F33" s="71">
        <f>SUM(F34:F37)</f>
        <v>6138.5946096198204</v>
      </c>
      <c r="G33" s="71">
        <f>SUM(G34:G37)</f>
        <v>5533.2084596401874</v>
      </c>
      <c r="H33" s="71">
        <f>SUM(H34:H37)</f>
        <v>1346.8008202776073</v>
      </c>
      <c r="I33" s="68"/>
      <c r="J33" s="68"/>
      <c r="K33" s="68"/>
      <c r="L33" s="68"/>
    </row>
    <row r="34" spans="1:12" s="49" customFormat="1" ht="12.95" customHeight="1" thickBot="1" x14ac:dyDescent="0.3">
      <c r="A34" s="69" t="s">
        <v>11</v>
      </c>
      <c r="B34" s="68">
        <f t="shared" si="0"/>
        <v>0</v>
      </c>
      <c r="C34" s="68"/>
      <c r="D34" s="68">
        <v>0</v>
      </c>
      <c r="E34" s="68">
        <v>0</v>
      </c>
      <c r="F34" s="68">
        <v>0</v>
      </c>
      <c r="G34" s="68">
        <v>0</v>
      </c>
      <c r="H34" s="68">
        <v>0</v>
      </c>
      <c r="I34" s="68"/>
      <c r="J34" s="68"/>
      <c r="K34" s="68"/>
      <c r="L34" s="68"/>
    </row>
    <row r="35" spans="1:12" s="49" customFormat="1" ht="12.95" customHeight="1" thickBot="1" x14ac:dyDescent="0.3">
      <c r="A35" s="69" t="s">
        <v>12</v>
      </c>
      <c r="B35" s="68">
        <f t="shared" si="0"/>
        <v>18010.448493897358</v>
      </c>
      <c r="C35" s="68"/>
      <c r="D35" s="68">
        <v>2680.2564626471867</v>
      </c>
      <c r="E35" s="68">
        <v>9508.3751780539242</v>
      </c>
      <c r="F35" s="68">
        <v>2735.8181509828205</v>
      </c>
      <c r="G35" s="68">
        <v>2457.1317701267603</v>
      </c>
      <c r="H35" s="68">
        <v>628.86693208666316</v>
      </c>
      <c r="I35" s="68"/>
      <c r="J35" s="68"/>
      <c r="K35" s="68"/>
      <c r="L35" s="68"/>
    </row>
    <row r="36" spans="1:12" s="49" customFormat="1" ht="12.95" customHeight="1" thickBot="1" x14ac:dyDescent="0.3">
      <c r="A36" s="69" t="s">
        <v>13</v>
      </c>
      <c r="B36" s="68">
        <f t="shared" si="0"/>
        <v>17053.631275296582</v>
      </c>
      <c r="C36" s="68"/>
      <c r="D36" s="68">
        <v>2617.8973792852107</v>
      </c>
      <c r="E36" s="68">
        <v>9817.0665696406559</v>
      </c>
      <c r="F36" s="68">
        <v>2533.3552205555161</v>
      </c>
      <c r="G36" s="68">
        <v>1474.1823498089886</v>
      </c>
      <c r="H36" s="68">
        <v>611.12975600621326</v>
      </c>
      <c r="I36" s="68"/>
      <c r="J36" s="68"/>
      <c r="K36" s="68"/>
      <c r="L36" s="68"/>
    </row>
    <row r="37" spans="1:12" s="49" customFormat="1" ht="12.95" customHeight="1" thickBot="1" x14ac:dyDescent="0.3">
      <c r="A37" s="54" t="s">
        <v>14</v>
      </c>
      <c r="B37" s="68">
        <f t="shared" si="0"/>
        <v>6287.9624018769227</v>
      </c>
      <c r="C37" s="68"/>
      <c r="D37" s="68">
        <v>526.14923920872661</v>
      </c>
      <c r="E37" s="68">
        <v>3183.6934526975429</v>
      </c>
      <c r="F37" s="68">
        <v>869.42123808148381</v>
      </c>
      <c r="G37" s="68">
        <v>1601.8943397044391</v>
      </c>
      <c r="H37" s="68">
        <v>106.80413218473076</v>
      </c>
      <c r="I37" s="68"/>
      <c r="J37" s="68"/>
      <c r="K37" s="68"/>
      <c r="L37" s="68"/>
    </row>
    <row r="38" spans="1:12" s="49" customFormat="1" ht="12.95" customHeight="1" thickBot="1" x14ac:dyDescent="0.3">
      <c r="A38" s="69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1:12" s="49" customFormat="1" ht="26.1" customHeight="1" thickBot="1" x14ac:dyDescent="0.3">
      <c r="A39" s="70" t="s">
        <v>72</v>
      </c>
      <c r="B39" s="71">
        <f t="shared" si="0"/>
        <v>2356.0632613176813</v>
      </c>
      <c r="C39" s="71"/>
      <c r="D39" s="71">
        <f>SUM(D40:D43)</f>
        <v>319.49548459671871</v>
      </c>
      <c r="E39" s="71">
        <f>SUM(E40:E43)</f>
        <v>1185.1694680711053</v>
      </c>
      <c r="F39" s="71">
        <f>SUM(F40:F43)</f>
        <v>325.50982128905503</v>
      </c>
      <c r="G39" s="71">
        <f>SUM(G40:G43)</f>
        <v>170.66579314410976</v>
      </c>
      <c r="H39" s="71">
        <f>SUM(H40:H43)</f>
        <v>355.22269421669284</v>
      </c>
      <c r="I39" s="68"/>
      <c r="J39" s="68"/>
      <c r="K39" s="68"/>
      <c r="L39" s="68"/>
    </row>
    <row r="40" spans="1:12" s="49" customFormat="1" ht="12.95" customHeight="1" thickBot="1" x14ac:dyDescent="0.3">
      <c r="A40" s="69" t="s">
        <v>11</v>
      </c>
      <c r="B40" s="68">
        <f t="shared" si="0"/>
        <v>0</v>
      </c>
      <c r="C40" s="68"/>
      <c r="D40" s="68">
        <v>0</v>
      </c>
      <c r="E40" s="68">
        <v>0</v>
      </c>
      <c r="F40" s="68">
        <v>0</v>
      </c>
      <c r="G40" s="68">
        <v>0</v>
      </c>
      <c r="H40" s="68">
        <v>0</v>
      </c>
      <c r="I40" s="68"/>
      <c r="J40" s="68"/>
      <c r="K40" s="68"/>
      <c r="L40" s="68"/>
    </row>
    <row r="41" spans="1:12" s="49" customFormat="1" ht="12.95" customHeight="1" thickBot="1" x14ac:dyDescent="0.3">
      <c r="A41" s="69" t="s">
        <v>12</v>
      </c>
      <c r="B41" s="68">
        <f t="shared" si="0"/>
        <v>1185.2551702250373</v>
      </c>
      <c r="C41" s="68"/>
      <c r="D41" s="68">
        <v>241.59874805285335</v>
      </c>
      <c r="E41" s="68">
        <v>580.24057855474291</v>
      </c>
      <c r="F41" s="68">
        <v>168.868899325537</v>
      </c>
      <c r="G41" s="68">
        <v>87.284499482207096</v>
      </c>
      <c r="H41" s="68">
        <v>107.26244480969685</v>
      </c>
      <c r="I41" s="68"/>
      <c r="J41" s="68"/>
      <c r="K41" s="68"/>
      <c r="L41" s="68"/>
    </row>
    <row r="42" spans="1:12" s="49" customFormat="1" ht="12.95" customHeight="1" thickBot="1" x14ac:dyDescent="0.3">
      <c r="A42" s="69" t="s">
        <v>13</v>
      </c>
      <c r="B42" s="68">
        <f t="shared" si="0"/>
        <v>1170.8080910926444</v>
      </c>
      <c r="C42" s="68"/>
      <c r="D42" s="68">
        <v>77.89673654386533</v>
      </c>
      <c r="E42" s="68">
        <v>604.92888951636235</v>
      </c>
      <c r="F42" s="68">
        <v>156.64092196351805</v>
      </c>
      <c r="G42" s="68">
        <v>83.38129366190266</v>
      </c>
      <c r="H42" s="68">
        <v>247.96024940699601</v>
      </c>
      <c r="I42" s="68"/>
      <c r="J42" s="68"/>
      <c r="K42" s="68"/>
      <c r="L42" s="68"/>
    </row>
    <row r="43" spans="1:12" s="49" customFormat="1" ht="12.95" customHeight="1" thickBot="1" x14ac:dyDescent="0.3">
      <c r="A43" s="54" t="s">
        <v>14</v>
      </c>
      <c r="B43" s="68">
        <f t="shared" si="0"/>
        <v>0</v>
      </c>
      <c r="C43" s="68"/>
      <c r="D43" s="68">
        <v>0</v>
      </c>
      <c r="E43" s="68">
        <v>0</v>
      </c>
      <c r="F43" s="68">
        <v>0</v>
      </c>
      <c r="G43" s="68">
        <v>0</v>
      </c>
      <c r="H43" s="68">
        <v>0</v>
      </c>
      <c r="I43" s="68"/>
      <c r="J43" s="68"/>
      <c r="K43" s="68"/>
      <c r="L43" s="68"/>
    </row>
    <row r="44" spans="1:12" s="49" customFormat="1" ht="12.95" customHeight="1" thickBot="1" x14ac:dyDescent="0.3">
      <c r="A44" s="73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</row>
    <row r="45" spans="1:12" s="49" customFormat="1" ht="26.1" customHeight="1" thickBot="1" x14ac:dyDescent="0.3">
      <c r="A45" s="70" t="s">
        <v>73</v>
      </c>
      <c r="B45" s="71">
        <f>D45+E45+F45+G45+H45</f>
        <v>2069100.335207182</v>
      </c>
      <c r="C45" s="71"/>
      <c r="D45" s="71">
        <f>SUM(D46:D49)</f>
        <v>334632.21892941452</v>
      </c>
      <c r="E45" s="71">
        <f>SUM(E46:E49)</f>
        <v>941905.51738471317</v>
      </c>
      <c r="F45" s="71">
        <f>SUM(F46:F49)</f>
        <v>260443.25061458556</v>
      </c>
      <c r="G45" s="71">
        <f>SUM(G46:G49)</f>
        <v>470504.78378276847</v>
      </c>
      <c r="H45" s="71">
        <f>SUM(H46:H49)</f>
        <v>61614.564495700237</v>
      </c>
      <c r="I45" s="71"/>
      <c r="J45" s="71"/>
      <c r="K45" s="71"/>
      <c r="L45" s="71"/>
    </row>
    <row r="46" spans="1:12" s="49" customFormat="1" ht="12.95" customHeight="1" thickBot="1" x14ac:dyDescent="0.3">
      <c r="A46" s="69" t="s">
        <v>11</v>
      </c>
      <c r="B46" s="68">
        <f>D46+E46+F46+G46+H46</f>
        <v>1480303.3825431957</v>
      </c>
      <c r="C46" s="68"/>
      <c r="D46" s="68">
        <v>201675.54720315998</v>
      </c>
      <c r="E46" s="68">
        <v>688715.15062520851</v>
      </c>
      <c r="F46" s="68">
        <v>191374.94553482713</v>
      </c>
      <c r="G46" s="68">
        <v>355410.16319999995</v>
      </c>
      <c r="H46" s="68">
        <v>43127.575980000001</v>
      </c>
      <c r="I46" s="68"/>
      <c r="J46" s="68"/>
      <c r="K46" s="68"/>
      <c r="L46" s="68"/>
    </row>
    <row r="47" spans="1:12" s="49" customFormat="1" ht="12.95" customHeight="1" thickBot="1" x14ac:dyDescent="0.3">
      <c r="A47" s="69" t="s">
        <v>12</v>
      </c>
      <c r="B47" s="68">
        <f t="shared" si="0"/>
        <v>252289.05826138545</v>
      </c>
      <c r="C47" s="68"/>
      <c r="D47" s="68">
        <v>48948.309782710137</v>
      </c>
      <c r="E47" s="68">
        <v>101710.36353172136</v>
      </c>
      <c r="F47" s="68">
        <v>29367.801352068502</v>
      </c>
      <c r="G47" s="68">
        <v>65149.511230134391</v>
      </c>
      <c r="H47" s="68">
        <v>7113.072364751044</v>
      </c>
      <c r="I47" s="68"/>
      <c r="J47" s="68"/>
      <c r="K47" s="68"/>
      <c r="L47" s="68"/>
    </row>
    <row r="48" spans="1:12" s="49" customFormat="1" ht="12.95" customHeight="1" thickBot="1" x14ac:dyDescent="0.3">
      <c r="A48" s="69" t="s">
        <v>13</v>
      </c>
      <c r="B48" s="68">
        <f t="shared" si="0"/>
        <v>237993.55717879374</v>
      </c>
      <c r="C48" s="68"/>
      <c r="D48" s="68">
        <v>59634.649548667621</v>
      </c>
      <c r="E48" s="68">
        <v>115826.19990604954</v>
      </c>
      <c r="F48" s="68">
        <v>29896.74040882659</v>
      </c>
      <c r="G48" s="68">
        <v>25429.991632891652</v>
      </c>
      <c r="H48" s="68">
        <v>7205.9756823583421</v>
      </c>
      <c r="I48" s="68"/>
      <c r="J48" s="68"/>
      <c r="K48" s="68"/>
      <c r="L48" s="68"/>
    </row>
    <row r="49" spans="1:12" s="49" customFormat="1" ht="12.95" customHeight="1" thickBot="1" x14ac:dyDescent="0.3">
      <c r="A49" s="54" t="s">
        <v>14</v>
      </c>
      <c r="B49" s="68">
        <f t="shared" si="0"/>
        <v>98514.337223807262</v>
      </c>
      <c r="C49" s="68"/>
      <c r="D49" s="68">
        <v>24373.712394876817</v>
      </c>
      <c r="E49" s="68">
        <v>35653.803321733765</v>
      </c>
      <c r="F49" s="68">
        <v>9803.7633188633481</v>
      </c>
      <c r="G49" s="68">
        <v>24515.11771974248</v>
      </c>
      <c r="H49" s="68">
        <v>4167.9404685908485</v>
      </c>
      <c r="I49" s="68"/>
      <c r="J49" s="68"/>
      <c r="K49" s="68"/>
      <c r="L49" s="68"/>
    </row>
    <row r="50" spans="1:12" s="49" customFormat="1" ht="12.95" customHeight="1" thickBot="1" x14ac:dyDescent="0.3">
      <c r="A50" s="73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</row>
    <row r="51" spans="1:12" s="49" customFormat="1" ht="12.95" customHeight="1" thickBot="1" x14ac:dyDescent="0.3">
      <c r="A51" s="70" t="s">
        <v>74</v>
      </c>
      <c r="B51" s="71">
        <f>SUM(C51:L51)</f>
        <v>375311.08732230426</v>
      </c>
      <c r="C51" s="71"/>
      <c r="D51" s="71">
        <f>SUM(D52:D55)</f>
        <v>2445.8810060537626</v>
      </c>
      <c r="E51" s="71">
        <f t="shared" ref="E51:H51" si="1">SUM(E52:E55)</f>
        <v>8148.493792266614</v>
      </c>
      <c r="F51" s="71">
        <f t="shared" si="1"/>
        <v>2273.4580619201424</v>
      </c>
      <c r="G51" s="71">
        <f t="shared" si="1"/>
        <v>2235.5438172314643</v>
      </c>
      <c r="H51" s="71">
        <f t="shared" si="1"/>
        <v>244932.9106448323</v>
      </c>
      <c r="I51" s="71">
        <f>SUM(I52:I55)</f>
        <v>0</v>
      </c>
      <c r="J51" s="71">
        <f>SUM(J52:J55)</f>
        <v>14520</v>
      </c>
      <c r="K51" s="71">
        <f>SUM(K52:K55)</f>
        <v>0</v>
      </c>
      <c r="L51" s="71">
        <f>SUM(L52:L55)</f>
        <v>100754.79999999999</v>
      </c>
    </row>
    <row r="52" spans="1:12" s="49" customFormat="1" ht="12.95" customHeight="1" thickBot="1" x14ac:dyDescent="0.3">
      <c r="A52" s="69" t="s">
        <v>11</v>
      </c>
      <c r="B52" s="68">
        <f t="shared" ref="B52:B55" si="2">SUM(C52:L52)</f>
        <v>53710.7</v>
      </c>
      <c r="C52" s="68"/>
      <c r="D52" s="68">
        <v>0</v>
      </c>
      <c r="E52" s="68">
        <v>0</v>
      </c>
      <c r="F52" s="68">
        <v>0</v>
      </c>
      <c r="G52" s="68">
        <v>0</v>
      </c>
      <c r="H52" s="68">
        <v>0</v>
      </c>
      <c r="I52" s="68"/>
      <c r="J52" s="68">
        <v>13032</v>
      </c>
      <c r="K52" s="68"/>
      <c r="L52" s="68">
        <v>40678.699999999997</v>
      </c>
    </row>
    <row r="53" spans="1:12" s="49" customFormat="1" ht="12.95" customHeight="1" thickBot="1" x14ac:dyDescent="0.3">
      <c r="A53" s="69" t="s">
        <v>12</v>
      </c>
      <c r="B53" s="68">
        <f t="shared" si="2"/>
        <v>84026.932931056654</v>
      </c>
      <c r="C53" s="68"/>
      <c r="D53" s="68">
        <v>1734.150486389872</v>
      </c>
      <c r="E53" s="68">
        <v>4303.5891887018252</v>
      </c>
      <c r="F53" s="68">
        <v>1253.44275085039</v>
      </c>
      <c r="G53" s="68">
        <v>677.71516986560471</v>
      </c>
      <c r="H53" s="68">
        <v>64107.335335248965</v>
      </c>
      <c r="I53" s="68"/>
      <c r="J53" s="68">
        <v>456</v>
      </c>
      <c r="K53" s="68"/>
      <c r="L53" s="68">
        <v>11494.7</v>
      </c>
    </row>
    <row r="54" spans="1:12" s="49" customFormat="1" ht="12.95" customHeight="1" thickBot="1" x14ac:dyDescent="0.3">
      <c r="A54" s="69" t="s">
        <v>13</v>
      </c>
      <c r="B54" s="68">
        <f t="shared" si="2"/>
        <v>219584.1647736539</v>
      </c>
      <c r="C54" s="68"/>
      <c r="D54" s="68">
        <v>364.53813803237324</v>
      </c>
      <c r="E54" s="68">
        <v>2801.5509182146461</v>
      </c>
      <c r="F54" s="68">
        <v>725.31396790685631</v>
      </c>
      <c r="G54" s="68">
        <v>495.33636710834429</v>
      </c>
      <c r="H54" s="68">
        <v>176078.9253823917</v>
      </c>
      <c r="I54" s="68"/>
      <c r="J54" s="68">
        <v>840</v>
      </c>
      <c r="K54" s="68"/>
      <c r="L54" s="68">
        <v>38278.5</v>
      </c>
    </row>
    <row r="55" spans="1:12" s="49" customFormat="1" ht="12.95" customHeight="1" thickBot="1" x14ac:dyDescent="0.3">
      <c r="A55" s="54" t="s">
        <v>14</v>
      </c>
      <c r="B55" s="68">
        <f t="shared" si="2"/>
        <v>17989.289617593724</v>
      </c>
      <c r="C55" s="68"/>
      <c r="D55" s="68">
        <v>347.19238163151755</v>
      </c>
      <c r="E55" s="68">
        <v>1043.3536853501428</v>
      </c>
      <c r="F55" s="68">
        <v>294.70134316289636</v>
      </c>
      <c r="G55" s="68">
        <v>1062.4922802575156</v>
      </c>
      <c r="H55" s="68">
        <v>4746.6499271916509</v>
      </c>
      <c r="I55" s="68"/>
      <c r="J55" s="68">
        <v>192</v>
      </c>
      <c r="K55" s="68"/>
      <c r="L55" s="68">
        <v>10302.9</v>
      </c>
    </row>
    <row r="56" spans="1:12" s="49" customFormat="1" ht="12.95" customHeight="1" thickBot="1" x14ac:dyDescent="0.3">
      <c r="A56" s="70" t="s">
        <v>75</v>
      </c>
      <c r="B56" s="71">
        <f t="shared" ref="B56:L56" si="3">B45+B51</f>
        <v>2444411.422529486</v>
      </c>
      <c r="C56" s="71">
        <f t="shared" si="3"/>
        <v>0</v>
      </c>
      <c r="D56" s="71">
        <f t="shared" si="3"/>
        <v>337078.09993546829</v>
      </c>
      <c r="E56" s="71">
        <f t="shared" si="3"/>
        <v>950054.01117697975</v>
      </c>
      <c r="F56" s="71">
        <f t="shared" si="3"/>
        <v>262716.70867650572</v>
      </c>
      <c r="G56" s="71">
        <f t="shared" si="3"/>
        <v>472740.32759999996</v>
      </c>
      <c r="H56" s="71">
        <f t="shared" si="3"/>
        <v>306547.47514053254</v>
      </c>
      <c r="I56" s="71">
        <f t="shared" si="3"/>
        <v>0</v>
      </c>
      <c r="J56" s="71">
        <f t="shared" si="3"/>
        <v>14520</v>
      </c>
      <c r="K56" s="71">
        <f t="shared" si="3"/>
        <v>0</v>
      </c>
      <c r="L56" s="71">
        <f t="shared" si="3"/>
        <v>100754.79999999999</v>
      </c>
    </row>
    <row r="57" spans="1:12" x14ac:dyDescent="0.25">
      <c r="A57" s="38"/>
      <c r="B57" s="38"/>
      <c r="C57" s="38"/>
      <c r="D57" s="42"/>
      <c r="E57" s="42"/>
      <c r="F57" s="42"/>
      <c r="G57" s="42"/>
      <c r="H57" s="42"/>
      <c r="I57" s="38"/>
      <c r="J57" s="38"/>
      <c r="K57" s="38"/>
      <c r="L57" s="38"/>
    </row>
    <row r="58" spans="1:12" x14ac:dyDescent="0.25">
      <c r="A58" s="38"/>
      <c r="B58" s="38"/>
      <c r="C58" s="38"/>
      <c r="D58" s="39"/>
      <c r="E58" s="39"/>
      <c r="F58" s="39"/>
      <c r="G58" s="39"/>
      <c r="H58" s="39"/>
      <c r="I58" s="38"/>
      <c r="J58" s="38"/>
      <c r="K58" s="38"/>
      <c r="L58" s="38"/>
    </row>
    <row r="59" spans="1:12" x14ac:dyDescent="0.25">
      <c r="A59" s="43"/>
      <c r="D59" s="1"/>
      <c r="E59" s="1"/>
      <c r="F59" s="1"/>
      <c r="G59" s="1"/>
      <c r="H59" s="1"/>
      <c r="I59" s="38"/>
    </row>
    <row r="60" spans="1:12" x14ac:dyDescent="0.25">
      <c r="D60" s="1"/>
      <c r="E60" s="1"/>
      <c r="F60" s="1"/>
      <c r="G60" s="1"/>
      <c r="H60" s="1"/>
      <c r="I60" s="38"/>
    </row>
    <row r="61" spans="1:12" x14ac:dyDescent="0.25">
      <c r="D61" s="1"/>
      <c r="E61" s="1"/>
      <c r="F61" s="1"/>
      <c r="G61" s="1"/>
      <c r="H61" s="1"/>
      <c r="I61" s="38"/>
    </row>
    <row r="62" spans="1:12" x14ac:dyDescent="0.25">
      <c r="D62" s="1"/>
      <c r="E62" s="1"/>
      <c r="F62" s="1"/>
      <c r="G62" s="1"/>
      <c r="H62" s="1"/>
    </row>
  </sheetData>
  <mergeCells count="15">
    <mergeCell ref="A1:L1"/>
    <mergeCell ref="A2:L2"/>
    <mergeCell ref="A3:A7"/>
    <mergeCell ref="B3:B6"/>
    <mergeCell ref="C3:L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Форма 2</vt:lpstr>
      <vt:lpstr>2023</vt:lpstr>
      <vt:lpstr>2024</vt:lpstr>
      <vt:lpstr>2025</vt:lpstr>
      <vt:lpstr>'Форма 2'!OLE_LINK1</vt:lpstr>
      <vt:lpstr>'2023'!Область_печати</vt:lpstr>
      <vt:lpstr>'2024'!Область_печати</vt:lpstr>
      <vt:lpstr>'2025'!Область_печати</vt:lpstr>
      <vt:lpstr>'Форма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Людвиг Елизавета Борисовна</dc:creator>
  <cp:lastModifiedBy>Людвиг Елизавета Борисовна</cp:lastModifiedBy>
  <dcterms:created xsi:type="dcterms:W3CDTF">2023-12-03T22:38:07Z</dcterms:created>
  <dcterms:modified xsi:type="dcterms:W3CDTF">2024-04-15T06:01:15Z</dcterms:modified>
</cp:coreProperties>
</file>